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ocuments\Ivan\Financijski plan\2023\"/>
    </mc:Choice>
  </mc:AlternateContent>
  <bookViews>
    <workbookView xWindow="-120" yWindow="-120" windowWidth="20736" windowHeight="11160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r:id="rId5"/>
    <sheet name="Račun financiranja po izvorima" sheetId="9" r:id="rId6"/>
    <sheet name="POSEBNI DIO" sheetId="7" r:id="rId7"/>
    <sheet name="List2" sheetId="2" r:id="rId8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1" i="7" l="1"/>
  <c r="E32" i="7"/>
  <c r="E28" i="7"/>
  <c r="E9" i="7"/>
  <c r="E8" i="7" s="1"/>
  <c r="E15" i="7"/>
  <c r="E14" i="7" s="1"/>
  <c r="E18" i="7"/>
  <c r="E17" i="7" s="1"/>
  <c r="E22" i="7"/>
  <c r="E21" i="7" s="1"/>
  <c r="E20" i="7" s="1"/>
  <c r="E27" i="7"/>
  <c r="E26" i="7" s="1"/>
  <c r="E33" i="7"/>
  <c r="B22" i="8"/>
  <c r="B23" i="8"/>
  <c r="B25" i="8"/>
  <c r="B27" i="8"/>
  <c r="B11" i="8"/>
  <c r="B13" i="8"/>
  <c r="B15" i="8"/>
  <c r="E34" i="3"/>
  <c r="E7" i="7" l="1"/>
  <c r="E6" i="7" s="1"/>
  <c r="B10" i="8"/>
  <c r="F9" i="7" l="1"/>
  <c r="F8" i="7" s="1"/>
  <c r="F17" i="7"/>
  <c r="F18" i="7"/>
  <c r="F22" i="7"/>
  <c r="F15" i="7" l="1"/>
  <c r="F14" i="7" s="1"/>
  <c r="F7" i="7" s="1"/>
  <c r="F21" i="7"/>
  <c r="F20" i="7" s="1"/>
  <c r="F27" i="7"/>
  <c r="F26" i="7" s="1"/>
  <c r="F33" i="7"/>
  <c r="F32" i="7" s="1"/>
  <c r="F36" i="7"/>
  <c r="F35" i="7" s="1"/>
  <c r="B10" i="5"/>
  <c r="B11" i="5"/>
  <c r="B12" i="5"/>
  <c r="I9" i="7"/>
  <c r="I8" i="7"/>
  <c r="I15" i="7"/>
  <c r="I14" i="7" s="1"/>
  <c r="I22" i="7"/>
  <c r="I21" i="7" s="1"/>
  <c r="I20" i="7" s="1"/>
  <c r="I28" i="7"/>
  <c r="I27" i="7" s="1"/>
  <c r="I26" i="7" s="1"/>
  <c r="I33" i="7"/>
  <c r="I32" i="7" s="1"/>
  <c r="I36" i="7"/>
  <c r="I35" i="7" s="1"/>
  <c r="H36" i="7"/>
  <c r="H9" i="7"/>
  <c r="H8" i="7"/>
  <c r="H15" i="7"/>
  <c r="H14" i="7" s="1"/>
  <c r="H22" i="7"/>
  <c r="H21" i="7" s="1"/>
  <c r="H20" i="7" s="1"/>
  <c r="H28" i="7"/>
  <c r="H27" i="7" s="1"/>
  <c r="H26" i="7" s="1"/>
  <c r="H32" i="7"/>
  <c r="H33" i="7"/>
  <c r="H35" i="7"/>
  <c r="F12" i="5"/>
  <c r="F11" i="5"/>
  <c r="F14" i="5"/>
  <c r="E12" i="5"/>
  <c r="E11" i="5" s="1"/>
  <c r="E10" i="5" s="1"/>
  <c r="E14" i="5"/>
  <c r="E23" i="8"/>
  <c r="F23" i="8"/>
  <c r="E25" i="8"/>
  <c r="F25" i="8"/>
  <c r="E27" i="8"/>
  <c r="F27" i="8"/>
  <c r="F11" i="8"/>
  <c r="F13" i="8"/>
  <c r="F15" i="8"/>
  <c r="E11" i="8"/>
  <c r="E13" i="8"/>
  <c r="E15" i="8"/>
  <c r="I32" i="3"/>
  <c r="I34" i="3"/>
  <c r="I38" i="3"/>
  <c r="I43" i="3"/>
  <c r="I42" i="3" s="1"/>
  <c r="I22" i="3"/>
  <c r="I11" i="3"/>
  <c r="I15" i="3"/>
  <c r="I17" i="3"/>
  <c r="I20" i="3"/>
  <c r="H34" i="3"/>
  <c r="H32" i="3"/>
  <c r="H38" i="3"/>
  <c r="H43" i="3"/>
  <c r="H42" i="3" s="1"/>
  <c r="H11" i="3"/>
  <c r="H13" i="3"/>
  <c r="H15" i="3"/>
  <c r="H17" i="3"/>
  <c r="H20" i="3"/>
  <c r="H22" i="3"/>
  <c r="G9" i="7"/>
  <c r="G15" i="7"/>
  <c r="G14" i="7" s="1"/>
  <c r="G22" i="7"/>
  <c r="G21" i="7" s="1"/>
  <c r="G20" i="7" s="1"/>
  <c r="G33" i="7"/>
  <c r="G32" i="7" s="1"/>
  <c r="G36" i="7"/>
  <c r="G35" i="7" s="1"/>
  <c r="G28" i="7"/>
  <c r="G27" i="7" s="1"/>
  <c r="G26" i="7" s="1"/>
  <c r="I7" i="7" l="1"/>
  <c r="F31" i="7"/>
  <c r="F6" i="7"/>
  <c r="I31" i="7"/>
  <c r="I6" i="7"/>
  <c r="H31" i="7"/>
  <c r="H7" i="7"/>
  <c r="H6" i="7" s="1"/>
  <c r="F10" i="5"/>
  <c r="F22" i="8"/>
  <c r="E22" i="8"/>
  <c r="F10" i="8"/>
  <c r="E10" i="8"/>
  <c r="I31" i="3"/>
  <c r="I10" i="3"/>
  <c r="H31" i="3"/>
  <c r="H10" i="3"/>
  <c r="G31" i="7"/>
  <c r="G8" i="7"/>
  <c r="G7" i="7" s="1"/>
  <c r="G6" i="7" s="1"/>
  <c r="D12" i="5" l="1"/>
  <c r="D11" i="5" s="1"/>
  <c r="D14" i="5"/>
  <c r="C11" i="5"/>
  <c r="C10" i="5" s="1"/>
  <c r="C12" i="5"/>
  <c r="C14" i="5"/>
  <c r="C15" i="5"/>
  <c r="D10" i="5" l="1"/>
  <c r="D27" i="8" l="1"/>
  <c r="D25" i="8"/>
  <c r="D23" i="8"/>
  <c r="D22" i="8"/>
  <c r="C27" i="8"/>
  <c r="C25" i="8"/>
  <c r="C22" i="8" s="1"/>
  <c r="C23" i="8"/>
  <c r="D11" i="8" l="1"/>
  <c r="D13" i="8"/>
  <c r="D15" i="8"/>
  <c r="D10" i="8" l="1"/>
  <c r="C15" i="8"/>
  <c r="C13" i="8"/>
  <c r="C11" i="8"/>
  <c r="C10" i="8" s="1"/>
  <c r="E42" i="3" l="1"/>
  <c r="E31" i="3"/>
  <c r="E22" i="3"/>
  <c r="E20" i="3"/>
  <c r="E17" i="3"/>
  <c r="E15" i="3"/>
  <c r="E11" i="3"/>
  <c r="F40" i="3"/>
  <c r="F43" i="3"/>
  <c r="F42" i="3" s="1"/>
  <c r="F12" i="3"/>
  <c r="F21" i="3"/>
  <c r="F20" i="3" s="1"/>
  <c r="E10" i="3" l="1"/>
  <c r="F15" i="3"/>
  <c r="F11" i="3"/>
  <c r="G43" i="3"/>
  <c r="G42" i="3" s="1"/>
  <c r="G38" i="3"/>
  <c r="G22" i="3"/>
  <c r="G20" i="3"/>
  <c r="F19" i="3"/>
  <c r="G13" i="3"/>
  <c r="F38" i="3" l="1"/>
  <c r="F37" i="3"/>
  <c r="F34" i="3"/>
  <c r="G34" i="3"/>
  <c r="G32" i="3"/>
  <c r="G31" i="3" s="1"/>
  <c r="F32" i="3"/>
  <c r="F31" i="3" s="1"/>
  <c r="G17" i="3"/>
  <c r="G10" i="3" s="1"/>
  <c r="F17" i="3" l="1"/>
  <c r="F10" i="3" s="1"/>
  <c r="F37" i="10" l="1"/>
  <c r="G34" i="10" s="1"/>
  <c r="G37" i="10" s="1"/>
  <c r="H34" i="10" s="1"/>
  <c r="H37" i="10" s="1"/>
  <c r="I34" i="10" s="1"/>
  <c r="I37" i="10" s="1"/>
  <c r="J34" i="10" s="1"/>
  <c r="J37" i="10" s="1"/>
  <c r="J21" i="10"/>
  <c r="I21" i="10"/>
  <c r="H21" i="10"/>
  <c r="G21" i="10"/>
  <c r="F21" i="10"/>
  <c r="J11" i="10"/>
  <c r="I11" i="10"/>
  <c r="H11" i="10"/>
  <c r="G11" i="10"/>
  <c r="F11" i="10"/>
  <c r="J8" i="10"/>
  <c r="I8" i="10"/>
  <c r="I14" i="10" s="1"/>
  <c r="H8" i="10"/>
  <c r="G8" i="10"/>
  <c r="F8" i="10"/>
  <c r="J14" i="10" l="1"/>
  <c r="J22" i="10" s="1"/>
  <c r="J28" i="10" s="1"/>
  <c r="J29" i="10" s="1"/>
  <c r="H14" i="10"/>
  <c r="G14" i="10"/>
  <c r="G22" i="10" s="1"/>
  <c r="G28" i="10" s="1"/>
  <c r="G29" i="10" s="1"/>
  <c r="F14" i="10"/>
  <c r="F22" i="10" s="1"/>
  <c r="F28" i="10" s="1"/>
  <c r="I22" i="10"/>
  <c r="I28" i="10" s="1"/>
  <c r="I29" i="10" s="1"/>
  <c r="H22" i="10"/>
  <c r="H28" i="10" s="1"/>
  <c r="H29" i="10" s="1"/>
</calcChain>
</file>

<file path=xl/sharedStrings.xml><?xml version="1.0" encoding="utf-8"?>
<sst xmlns="http://schemas.openxmlformats.org/spreadsheetml/2006/main" count="234" uniqueCount="108">
  <si>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</si>
  <si>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</si>
  <si>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</si>
  <si>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</si>
  <si>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</si>
  <si>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</si>
  <si>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</si>
  <si>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</si>
  <si>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</si>
  <si>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</si>
  <si>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</si>
  <si>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</si>
  <si>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</si>
  <si>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</si>
  <si>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</si>
  <si>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</si>
  <si>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</si>
  <si>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</si>
  <si>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</si>
  <si>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</si>
  <si>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</si>
  <si>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</si>
  <si>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</si>
  <si>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A) SAŽETAK RAČUNA PRIHODA I RASHODA</t>
  </si>
  <si>
    <t>B) SAŽETAK RAČUNA FINANCIRANJA</t>
  </si>
  <si>
    <t>Projekcija 
za 2025.</t>
  </si>
  <si>
    <t>Pomoći iz inozemstva i od subjekata unutar općeg proračuna</t>
  </si>
  <si>
    <t>Rashodi za nabavu proizvedene dugotrajne imovine</t>
  </si>
  <si>
    <t>Naziv</t>
  </si>
  <si>
    <t>Plan za 2024.</t>
  </si>
  <si>
    <t>Projekcija 
za 2026.</t>
  </si>
  <si>
    <t>Izvršenje 2022.</t>
  </si>
  <si>
    <t>Plan 2023.</t>
  </si>
  <si>
    <t>EUR</t>
  </si>
  <si>
    <t>Izvršenje 2022.*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</si>
  <si>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</si>
  <si>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</si>
  <si>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</si>
  <si>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</si>
  <si>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</si>
  <si>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</si>
  <si>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</si>
  <si>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</si>
  <si>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</si>
  <si>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</si>
  <si>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</si>
  <si>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PRIHODI POSLOVANJA PREMA IZVORIMA FINANCIRANJA</t>
  </si>
  <si>
    <t>RASHODI POSLOVANJA PREMA IZVORIMA FINANCIRANJA</t>
  </si>
  <si>
    <t>Brojčana oznaka i naziv</t>
  </si>
  <si>
    <t>5 Pomoći</t>
  </si>
  <si>
    <t xml:space="preserve">  52 Ostale pomoći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</si>
  <si>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</si>
  <si>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</si>
  <si>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</si>
  <si>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</si>
  <si>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</si>
  <si>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</si>
  <si>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</si>
  <si>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</si>
  <si>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</si>
  <si>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</si>
  <si>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</si>
  <si>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</si>
  <si>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</si>
  <si>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</si>
  <si>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</si>
  <si>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</si>
  <si>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</si>
  <si>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</si>
  <si>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</si>
  <si>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>Izvor</t>
  </si>
  <si>
    <t>Ostale pomoći</t>
  </si>
  <si>
    <t>Prihodi od upravnih i administrativnih pristojbi, pristojbi po posebnim propisima i naknada</t>
  </si>
  <si>
    <t>Vlastiti prihodi</t>
  </si>
  <si>
    <t>Prihodi od prodaje proizvoda i robe te pruženih usluga, i prihodi od donacija te povrati po protestiranim jamstvima</t>
  </si>
  <si>
    <t>Donacije</t>
  </si>
  <si>
    <t>Kazne, upravne mjere i ostali prihodi</t>
  </si>
  <si>
    <t>RASHODI POSLOVANJA</t>
  </si>
  <si>
    <t>Financijski rashodi</t>
  </si>
  <si>
    <t>Pomoći</t>
  </si>
  <si>
    <t>Prihodi od imovine</t>
  </si>
  <si>
    <t>Prihodi iz nadležnog proračuna i od HZZ-a temeljem ugovornih ovlasti</t>
  </si>
  <si>
    <t>Pomoći dane u inozemstvo i unutar općeg proračuna</t>
  </si>
  <si>
    <t>3 VLASTITI PRIHODI</t>
  </si>
  <si>
    <t>6 DONACIJE</t>
  </si>
  <si>
    <t xml:space="preserve">   31 Vlastiti prihodi</t>
  </si>
  <si>
    <t xml:space="preserve">   61 Donacije</t>
  </si>
  <si>
    <t>09 Obrazovanje</t>
  </si>
  <si>
    <t>092 Srednjoškolsko obrazovanje</t>
  </si>
  <si>
    <t>0921 i 0922 Niže i više srednjoškolsko obrazovanje</t>
  </si>
  <si>
    <t>096 Dodatne usluge u obrazovanju</t>
  </si>
  <si>
    <t>0960 Dodatne usluge u obrazovanju</t>
  </si>
  <si>
    <t>Izvor financiranja 31</t>
  </si>
  <si>
    <t>Vlastita proizvodnja i usluge</t>
  </si>
  <si>
    <t>Pomoćnici u nastavi</t>
  </si>
  <si>
    <t>Djelatnost ustanova srednjeg školstva</t>
  </si>
  <si>
    <t>Redovna djelatnost srednje škole</t>
  </si>
  <si>
    <t xml:space="preserve">Aktivnost </t>
  </si>
  <si>
    <t>PROGRAM</t>
  </si>
  <si>
    <t>Opremanje ustanova srednjeg školstva</t>
  </si>
  <si>
    <t>Kapitalni projekt</t>
  </si>
  <si>
    <t>Izvor financiranja 52</t>
  </si>
  <si>
    <t>Izvor financiranja 61</t>
  </si>
  <si>
    <t>MANJAK</t>
  </si>
  <si>
    <t>Matreijalni rashodi</t>
  </si>
  <si>
    <t>FINANCIJSKI PLAN PRORAČUNSKOG KORISNIKA JEDINICE LOKALNE I PODRUČNE (REGIONALNE) SAMOUPRAVE 
ZA 2024. I PROJEKCIJA ZA 2025. I 2026. GODINU - OBRTNIČKO-INDUSTRIJSKA ŠKOLA ŽUPANJA</t>
  </si>
  <si>
    <t>FINANCIJSKI PLAN PRORAČUNSKOG KORISNIKA JEDINICE LOKALNE I PODRUČNE (REGIONALNE) SAMOUPRAVE 
ZA 2024. I PROJEKCIJA ZA 2025. I 2026. GODINU -OBRTNIČKO-INDUSTRIJSKA ŠKOLA ŽUPANJA</t>
  </si>
  <si>
    <t>FINANCIJSKI PLAN PRORAČUNSKOG KORISNIKA JEDINICE LOKALNE I PODRUČNE (REGIONALNE) SAMOUPRAVE 
ZA 2024. I PROJEKCIJA ZA 2025. I 2026. GODINU OBRTNIČKO-INDUSTRIJSKA ŠKOLA ŽUPANJA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</si>
</sst>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i/>
      <sz val="10"/>
      <color indexed="8"/>
      <name val="Arial"/>
      <family val="2"/>
      <charset val="238"/>
    </font>
    <font>
      <b/>
      <i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0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5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7" fillId="3" borderId="2" xfId="0" applyFont="1" applyFill="1" applyBorder="1" applyAlignment="1">
      <alignment vertical="center"/>
    </xf>
    <xf numFmtId="3" fontId="6" fillId="0" borderId="3" xfId="0" applyNumberFormat="1" applyFont="1" applyBorder="1" applyAlignment="1">
      <alignment horizontal="right" wrapText="1"/>
    </xf>
    <xf numFmtId="3" fontId="9" fillId="4" borderId="1" xfId="0" quotePrefix="1" applyNumberFormat="1" applyFont="1" applyFill="1" applyBorder="1" applyAlignment="1">
      <alignment horizontal="right"/>
    </xf>
    <xf numFmtId="3" fontId="9" fillId="4" borderId="3" xfId="0" applyNumberFormat="1" applyFont="1" applyFill="1" applyBorder="1" applyAlignment="1">
      <alignment horizontal="right" wrapText="1"/>
    </xf>
    <xf numFmtId="3" fontId="9" fillId="3" borderId="1" xfId="0" quotePrefix="1" applyNumberFormat="1" applyFont="1" applyFill="1" applyBorder="1" applyAlignment="1">
      <alignment horizontal="right"/>
    </xf>
    <xf numFmtId="3" fontId="9" fillId="3" borderId="3" xfId="0" quotePrefix="1" applyNumberFormat="1" applyFont="1" applyFill="1" applyBorder="1" applyAlignment="1">
      <alignment horizontal="right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wrapText="1"/>
    </xf>
    <xf numFmtId="0" fontId="18" fillId="0" borderId="0" xfId="0" quotePrefix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7" fillId="0" borderId="0" xfId="0" applyFont="1"/>
    <xf numFmtId="0" fontId="9" fillId="0" borderId="1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Font="1" applyBorder="1" applyAlignment="1">
      <alignment horizontal="left"/>
    </xf>
    <xf numFmtId="0" fontId="9" fillId="2" borderId="3" xfId="0" applyFont="1" applyFill="1" applyBorder="1" applyAlignment="1">
      <alignment horizontal="center" vertical="center" wrapText="1"/>
    </xf>
    <xf numFmtId="3" fontId="6" fillId="3" borderId="3" xfId="0" quotePrefix="1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right"/>
    </xf>
    <xf numFmtId="3" fontId="6" fillId="2" borderId="4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7" fillId="2" borderId="3" xfId="0" quotePrefix="1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6" fillId="2" borderId="4" xfId="0" applyFont="1" applyFill="1" applyBorder="1" applyAlignment="1">
      <alignment horizontal="left" vertical="center" wrapText="1"/>
    </xf>
    <xf numFmtId="3" fontId="6" fillId="0" borderId="3" xfId="0" applyNumberFormat="1" applyFont="1" applyBorder="1" applyAlignment="1">
      <alignment horizontal="right" vertical="center" wrapText="1"/>
    </xf>
    <xf numFmtId="0" fontId="9" fillId="2" borderId="3" xfId="0" quotePrefix="1" applyFont="1" applyFill="1" applyBorder="1" applyAlignment="1">
      <alignment horizontal="left" vertical="center" wrapText="1"/>
    </xf>
    <xf numFmtId="0" fontId="1" fillId="0" borderId="0" xfId="0" applyFont="1"/>
    <xf numFmtId="9" fontId="6" fillId="2" borderId="4" xfId="1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0" fillId="0" borderId="0" xfId="0" applyFont="1"/>
    <xf numFmtId="0" fontId="21" fillId="2" borderId="4" xfId="0" applyFont="1" applyFill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9" fillId="3" borderId="1" xfId="0" quotePrefix="1" applyFont="1" applyFill="1" applyBorder="1" applyAlignment="1">
      <alignment horizontal="left"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21" fillId="2" borderId="2" xfId="0" applyFont="1" applyFill="1" applyBorder="1" applyAlignment="1">
      <alignment horizontal="left" vertical="center" wrapText="1"/>
    </xf>
    <xf numFmtId="0" fontId="21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22" fillId="2" borderId="3" xfId="0" quotePrefix="1" applyFont="1" applyFill="1" applyBorder="1" applyAlignment="1">
      <alignment horizontal="left" vertical="center"/>
    </xf>
    <xf numFmtId="0" fontId="9" fillId="2" borderId="3" xfId="0" quotePrefix="1" applyFont="1" applyFill="1" applyBorder="1" applyAlignment="1">
      <alignment horizontal="left" vertical="center"/>
    </xf>
    <xf numFmtId="3" fontId="7" fillId="2" borderId="3" xfId="0" applyNumberFormat="1" applyFont="1" applyFill="1" applyBorder="1" applyAlignment="1">
      <alignment horizontal="right"/>
    </xf>
  </cellXfs>
  <cellStyles count="2">
    <cellStyle name="Normalno" xfId="0" builtinId="0"/>
    <cellStyle name="Postota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workbookViewId="0">
      <selection sqref="A1:J1"/>
    </sheetView>
  </sheetViews>
  <sheetFormatPr defaultRowHeight="14.4" x14ac:dyDescent="0.3"/>
  <cols>
    <col min="5" max="10" width="25.33203125" customWidth="1"/>
  </cols>
  <sheetData>
    <row r="1" spans="1:10" ht="42" customHeight="1" x14ac:dyDescent="0.3">
      <c r="A1" s="83" t="s">
        <v>105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17.399999999999999" x14ac:dyDescent="0.3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6" x14ac:dyDescent="0.3">
      <c r="A3" s="83" t="s">
        <v>17</v>
      </c>
      <c r="B3" s="83"/>
      <c r="C3" s="83"/>
      <c r="D3" s="83"/>
      <c r="E3" s="83"/>
      <c r="F3" s="83"/>
      <c r="G3" s="83"/>
      <c r="H3" s="83"/>
      <c r="I3" s="84"/>
      <c r="J3" s="84"/>
    </row>
    <row r="4" spans="1:10" ht="17.399999999999999" x14ac:dyDescent="0.3">
      <c r="A4" s="4"/>
      <c r="B4" s="4"/>
      <c r="C4" s="4"/>
      <c r="D4" s="4"/>
      <c r="E4" s="4"/>
      <c r="F4" s="4"/>
      <c r="G4" s="4"/>
      <c r="H4" s="4"/>
      <c r="I4" s="5"/>
      <c r="J4" s="5"/>
    </row>
    <row r="5" spans="1:10" ht="15.6" x14ac:dyDescent="0.3">
      <c r="A5" s="83" t="s">
        <v>23</v>
      </c>
      <c r="B5" s="85"/>
      <c r="C5" s="85"/>
      <c r="D5" s="85"/>
      <c r="E5" s="85"/>
      <c r="F5" s="85"/>
      <c r="G5" s="85"/>
      <c r="H5" s="85"/>
      <c r="I5" s="85"/>
      <c r="J5" s="85"/>
    </row>
    <row r="6" spans="1:10" ht="17.399999999999999" x14ac:dyDescent="0.3">
      <c r="A6" s="1"/>
      <c r="B6" s="2"/>
      <c r="C6" s="2"/>
      <c r="D6" s="2"/>
      <c r="E6" s="6"/>
      <c r="F6" s="7"/>
      <c r="G6" s="7"/>
      <c r="H6" s="7"/>
      <c r="I6" s="7"/>
      <c r="J6" s="34" t="s">
        <v>33</v>
      </c>
    </row>
    <row r="7" spans="1:10" ht="26.4" x14ac:dyDescent="0.3">
      <c r="A7" s="27"/>
      <c r="B7" s="28"/>
      <c r="C7" s="28"/>
      <c r="D7" s="29"/>
      <c r="E7" s="30"/>
      <c r="F7" s="3" t="s">
        <v>34</v>
      </c>
      <c r="G7" s="3" t="s">
        <v>32</v>
      </c>
      <c r="H7" s="3" t="s">
        <v>42</v>
      </c>
      <c r="I7" s="3" t="s">
        <v>43</v>
      </c>
      <c r="J7" s="3" t="s">
        <v>44</v>
      </c>
    </row>
    <row r="8" spans="1:10" x14ac:dyDescent="0.3">
      <c r="A8" s="86" t="s">
        <v>0</v>
      </c>
      <c r="B8" s="87"/>
      <c r="C8" s="87"/>
      <c r="D8" s="87"/>
      <c r="E8" s="88"/>
      <c r="F8" s="31">
        <f>F9+F10</f>
        <v>2030843</v>
      </c>
      <c r="G8" s="31">
        <f t="shared" ref="G8:J8" si="0">G9+G10</f>
        <v>1975077.614042073</v>
      </c>
      <c r="H8" s="31">
        <f t="shared" si="0"/>
        <v>2180289</v>
      </c>
      <c r="I8" s="31">
        <f t="shared" si="0"/>
        <v>2289305</v>
      </c>
      <c r="J8" s="31">
        <f t="shared" si="0"/>
        <v>2403769</v>
      </c>
    </row>
    <row r="9" spans="1:10" x14ac:dyDescent="0.3">
      <c r="A9" s="89" t="s">
        <v>36</v>
      </c>
      <c r="B9" s="90"/>
      <c r="C9" s="90"/>
      <c r="D9" s="90"/>
      <c r="E9" s="82"/>
      <c r="F9" s="32">
        <v>2030843</v>
      </c>
      <c r="G9" s="32">
        <v>1975077.614042073</v>
      </c>
      <c r="H9" s="32">
        <v>2180289</v>
      </c>
      <c r="I9" s="32">
        <v>2289305</v>
      </c>
      <c r="J9" s="32">
        <v>2403769</v>
      </c>
    </row>
    <row r="10" spans="1:10" x14ac:dyDescent="0.3">
      <c r="A10" s="81" t="s">
        <v>37</v>
      </c>
      <c r="B10" s="82"/>
      <c r="C10" s="82"/>
      <c r="D10" s="82"/>
      <c r="E10" s="82"/>
      <c r="F10" s="32"/>
      <c r="G10" s="60"/>
      <c r="H10" s="32"/>
      <c r="I10" s="32"/>
      <c r="J10" s="32"/>
    </row>
    <row r="11" spans="1:10" x14ac:dyDescent="0.3">
      <c r="A11" s="35" t="s">
        <v>1</v>
      </c>
      <c r="B11" s="43"/>
      <c r="C11" s="43"/>
      <c r="D11" s="43"/>
      <c r="E11" s="43"/>
      <c r="F11" s="31">
        <f>F12+F13</f>
        <v>2041590</v>
      </c>
      <c r="G11" s="31">
        <f t="shared" ref="G11:J11" si="1">G12+G13</f>
        <v>1975077.614042073</v>
      </c>
      <c r="H11" s="31">
        <f t="shared" si="1"/>
        <v>2180289</v>
      </c>
      <c r="I11" s="31">
        <f t="shared" si="1"/>
        <v>2289305</v>
      </c>
      <c r="J11" s="31">
        <f t="shared" si="1"/>
        <v>2403769</v>
      </c>
    </row>
    <row r="12" spans="1:10" x14ac:dyDescent="0.3">
      <c r="A12" s="91" t="s">
        <v>38</v>
      </c>
      <c r="B12" s="90"/>
      <c r="C12" s="90"/>
      <c r="D12" s="90"/>
      <c r="E12" s="90"/>
      <c r="F12" s="32">
        <v>2019344</v>
      </c>
      <c r="G12" s="32">
        <v>1973086.614042073</v>
      </c>
      <c r="H12" s="32">
        <v>2175629</v>
      </c>
      <c r="I12" s="32">
        <v>2284410</v>
      </c>
      <c r="J12" s="44">
        <v>2398630</v>
      </c>
    </row>
    <row r="13" spans="1:10" x14ac:dyDescent="0.3">
      <c r="A13" s="81" t="s">
        <v>39</v>
      </c>
      <c r="B13" s="82"/>
      <c r="C13" s="82"/>
      <c r="D13" s="82"/>
      <c r="E13" s="82"/>
      <c r="F13" s="32">
        <v>22246</v>
      </c>
      <c r="G13" s="32">
        <v>1991</v>
      </c>
      <c r="H13" s="32">
        <v>4660</v>
      </c>
      <c r="I13" s="32">
        <v>4895</v>
      </c>
      <c r="J13" s="44">
        <v>5139</v>
      </c>
    </row>
    <row r="14" spans="1:10" x14ac:dyDescent="0.3">
      <c r="A14" s="92" t="s">
        <v>62</v>
      </c>
      <c r="B14" s="87"/>
      <c r="C14" s="87"/>
      <c r="D14" s="87"/>
      <c r="E14" s="87"/>
      <c r="F14" s="31">
        <f>F8-F11</f>
        <v>-10747</v>
      </c>
      <c r="G14" s="31">
        <f t="shared" ref="G14:J14" si="2">G8-G11</f>
        <v>0</v>
      </c>
      <c r="H14" s="31">
        <f t="shared" si="2"/>
        <v>0</v>
      </c>
      <c r="I14" s="31">
        <f t="shared" si="2"/>
        <v>0</v>
      </c>
      <c r="J14" s="31">
        <f t="shared" si="2"/>
        <v>0</v>
      </c>
    </row>
    <row r="15" spans="1:10" ht="17.399999999999999" x14ac:dyDescent="0.3">
      <c r="A15" s="4"/>
      <c r="B15" s="22"/>
      <c r="C15" s="22"/>
      <c r="D15" s="22"/>
      <c r="E15" s="22"/>
      <c r="F15" s="22"/>
      <c r="G15" s="22"/>
      <c r="H15" s="23"/>
      <c r="I15" s="23"/>
      <c r="J15" s="23"/>
    </row>
    <row r="16" spans="1:10" ht="15.6" x14ac:dyDescent="0.3">
      <c r="A16" s="83" t="s">
        <v>24</v>
      </c>
      <c r="B16" s="85"/>
      <c r="C16" s="85"/>
      <c r="D16" s="85"/>
      <c r="E16" s="85"/>
      <c r="F16" s="85"/>
      <c r="G16" s="85"/>
      <c r="H16" s="85"/>
      <c r="I16" s="85"/>
      <c r="J16" s="85"/>
    </row>
    <row r="17" spans="1:10" ht="17.399999999999999" x14ac:dyDescent="0.3">
      <c r="A17" s="4"/>
      <c r="B17" s="22"/>
      <c r="C17" s="22"/>
      <c r="D17" s="22"/>
      <c r="E17" s="22"/>
      <c r="F17" s="22"/>
      <c r="G17" s="22"/>
      <c r="H17" s="23"/>
      <c r="I17" s="23"/>
      <c r="J17" s="23"/>
    </row>
    <row r="18" spans="1:10" ht="26.4" x14ac:dyDescent="0.3">
      <c r="A18" s="27"/>
      <c r="B18" s="28"/>
      <c r="C18" s="28"/>
      <c r="D18" s="29"/>
      <c r="E18" s="30"/>
      <c r="F18" s="3" t="s">
        <v>34</v>
      </c>
      <c r="G18" s="3" t="s">
        <v>32</v>
      </c>
      <c r="H18" s="3" t="s">
        <v>42</v>
      </c>
      <c r="I18" s="3" t="s">
        <v>43</v>
      </c>
      <c r="J18" s="3" t="s">
        <v>44</v>
      </c>
    </row>
    <row r="19" spans="1:10" x14ac:dyDescent="0.3">
      <c r="A19" s="81" t="s">
        <v>40</v>
      </c>
      <c r="B19" s="82"/>
      <c r="C19" s="82"/>
      <c r="D19" s="82"/>
      <c r="E19" s="82"/>
      <c r="F19" s="32"/>
      <c r="G19" s="32"/>
      <c r="H19" s="32"/>
      <c r="I19" s="32"/>
      <c r="J19" s="44"/>
    </row>
    <row r="20" spans="1:10" x14ac:dyDescent="0.3">
      <c r="A20" s="81" t="s">
        <v>41</v>
      </c>
      <c r="B20" s="82"/>
      <c r="C20" s="82"/>
      <c r="D20" s="82"/>
      <c r="E20" s="82"/>
      <c r="F20" s="32"/>
      <c r="G20" s="32"/>
      <c r="H20" s="32"/>
      <c r="I20" s="32"/>
      <c r="J20" s="44"/>
    </row>
    <row r="21" spans="1:10" x14ac:dyDescent="0.3">
      <c r="A21" s="92" t="s">
        <v>2</v>
      </c>
      <c r="B21" s="87"/>
      <c r="C21" s="87"/>
      <c r="D21" s="87"/>
      <c r="E21" s="87"/>
      <c r="F21" s="31">
        <f>F19-F20</f>
        <v>0</v>
      </c>
      <c r="G21" s="31">
        <f t="shared" ref="G21:J21" si="3">G19-G20</f>
        <v>0</v>
      </c>
      <c r="H21" s="31">
        <f t="shared" si="3"/>
        <v>0</v>
      </c>
      <c r="I21" s="31">
        <f t="shared" si="3"/>
        <v>0</v>
      </c>
      <c r="J21" s="31">
        <f t="shared" si="3"/>
        <v>0</v>
      </c>
    </row>
    <row r="22" spans="1:10" x14ac:dyDescent="0.3">
      <c r="A22" s="92" t="s">
        <v>63</v>
      </c>
      <c r="B22" s="87"/>
      <c r="C22" s="87"/>
      <c r="D22" s="87"/>
      <c r="E22" s="87"/>
      <c r="F22" s="31">
        <f>F14+F21</f>
        <v>-10747</v>
      </c>
      <c r="G22" s="31">
        <f t="shared" ref="G22:J22" si="4">G14+G21</f>
        <v>0</v>
      </c>
      <c r="H22" s="31">
        <f t="shared" si="4"/>
        <v>0</v>
      </c>
      <c r="I22" s="31">
        <f t="shared" si="4"/>
        <v>0</v>
      </c>
      <c r="J22" s="31">
        <f t="shared" si="4"/>
        <v>0</v>
      </c>
    </row>
    <row r="23" spans="1:10" ht="17.399999999999999" x14ac:dyDescent="0.3">
      <c r="A23" s="21"/>
      <c r="B23" s="22"/>
      <c r="C23" s="22"/>
      <c r="D23" s="22"/>
      <c r="E23" s="22"/>
      <c r="F23" s="22"/>
      <c r="G23" s="22"/>
      <c r="H23" s="23"/>
      <c r="I23" s="23"/>
      <c r="J23" s="23"/>
    </row>
    <row r="24" spans="1:10" ht="15.6" x14ac:dyDescent="0.3">
      <c r="A24" s="83" t="s">
        <v>64</v>
      </c>
      <c r="B24" s="85"/>
      <c r="C24" s="85"/>
      <c r="D24" s="85"/>
      <c r="E24" s="85"/>
      <c r="F24" s="85"/>
      <c r="G24" s="85"/>
      <c r="H24" s="85"/>
      <c r="I24" s="85"/>
      <c r="J24" s="85"/>
    </row>
    <row r="25" spans="1:10" ht="15.6" x14ac:dyDescent="0.3">
      <c r="A25" s="41"/>
      <c r="B25" s="42"/>
      <c r="C25" s="42"/>
      <c r="D25" s="42"/>
      <c r="E25" s="42"/>
      <c r="F25" s="42"/>
      <c r="G25" s="42"/>
      <c r="H25" s="42"/>
      <c r="I25" s="42"/>
      <c r="J25" s="42"/>
    </row>
    <row r="26" spans="1:10" ht="26.4" x14ac:dyDescent="0.3">
      <c r="A26" s="27"/>
      <c r="B26" s="28"/>
      <c r="C26" s="28"/>
      <c r="D26" s="29"/>
      <c r="E26" s="30"/>
      <c r="F26" s="3" t="s">
        <v>34</v>
      </c>
      <c r="G26" s="3" t="s">
        <v>32</v>
      </c>
      <c r="H26" s="3" t="s">
        <v>42</v>
      </c>
      <c r="I26" s="3" t="s">
        <v>43</v>
      </c>
      <c r="J26" s="3" t="s">
        <v>44</v>
      </c>
    </row>
    <row r="27" spans="1:10" ht="15" customHeight="1" x14ac:dyDescent="0.3">
      <c r="A27" s="95" t="s">
        <v>65</v>
      </c>
      <c r="B27" s="96"/>
      <c r="C27" s="96"/>
      <c r="D27" s="96"/>
      <c r="E27" s="97"/>
      <c r="F27" s="45">
        <v>37411</v>
      </c>
      <c r="G27" s="45">
        <v>0</v>
      </c>
      <c r="H27" s="45">
        <v>0</v>
      </c>
      <c r="I27" s="45">
        <v>0</v>
      </c>
      <c r="J27" s="46">
        <v>0</v>
      </c>
    </row>
    <row r="28" spans="1:10" ht="15" customHeight="1" x14ac:dyDescent="0.3">
      <c r="A28" s="92" t="s">
        <v>66</v>
      </c>
      <c r="B28" s="87"/>
      <c r="C28" s="87"/>
      <c r="D28" s="87"/>
      <c r="E28" s="87"/>
      <c r="F28" s="47">
        <f>F22+F27</f>
        <v>26664</v>
      </c>
      <c r="G28" s="47">
        <f t="shared" ref="G28:J28" si="5">G22+G27</f>
        <v>0</v>
      </c>
      <c r="H28" s="47">
        <f t="shared" si="5"/>
        <v>0</v>
      </c>
      <c r="I28" s="47">
        <f t="shared" si="5"/>
        <v>0</v>
      </c>
      <c r="J28" s="48">
        <f t="shared" si="5"/>
        <v>0</v>
      </c>
    </row>
    <row r="29" spans="1:10" ht="45" customHeight="1" x14ac:dyDescent="0.3">
      <c r="A29" s="86" t="s">
        <v>67</v>
      </c>
      <c r="B29" s="98"/>
      <c r="C29" s="98"/>
      <c r="D29" s="98"/>
      <c r="E29" s="99"/>
      <c r="F29" s="47"/>
      <c r="G29" s="47">
        <f t="shared" ref="G29:J29" si="6">G14+G21+G27-G28</f>
        <v>0</v>
      </c>
      <c r="H29" s="47">
        <f t="shared" si="6"/>
        <v>0</v>
      </c>
      <c r="I29" s="47">
        <f t="shared" si="6"/>
        <v>0</v>
      </c>
      <c r="J29" s="48">
        <f t="shared" si="6"/>
        <v>0</v>
      </c>
    </row>
    <row r="30" spans="1:10" ht="15.6" x14ac:dyDescent="0.3">
      <c r="A30" s="49"/>
      <c r="B30" s="50"/>
      <c r="C30" s="50"/>
      <c r="D30" s="50"/>
      <c r="E30" s="50"/>
      <c r="F30" s="50"/>
      <c r="G30" s="50"/>
      <c r="H30" s="50"/>
      <c r="I30" s="50"/>
      <c r="J30" s="50"/>
    </row>
    <row r="31" spans="1:10" ht="15.6" x14ac:dyDescent="0.3">
      <c r="A31" s="100" t="s">
        <v>61</v>
      </c>
      <c r="B31" s="100"/>
      <c r="C31" s="100"/>
      <c r="D31" s="100"/>
      <c r="E31" s="100"/>
      <c r="F31" s="100"/>
      <c r="G31" s="100"/>
      <c r="H31" s="100"/>
      <c r="I31" s="100"/>
      <c r="J31" s="100"/>
    </row>
    <row r="32" spans="1:10" ht="17.399999999999999" x14ac:dyDescent="0.3">
      <c r="A32" s="51"/>
      <c r="B32" s="52"/>
      <c r="C32" s="52"/>
      <c r="D32" s="52"/>
      <c r="E32" s="52"/>
      <c r="F32" s="52"/>
      <c r="G32" s="52"/>
      <c r="H32" s="53"/>
      <c r="I32" s="53"/>
      <c r="J32" s="53"/>
    </row>
    <row r="33" spans="1:10" ht="26.4" x14ac:dyDescent="0.3">
      <c r="A33" s="54"/>
      <c r="B33" s="55"/>
      <c r="C33" s="55"/>
      <c r="D33" s="56"/>
      <c r="E33" s="57"/>
      <c r="F33" s="58" t="s">
        <v>34</v>
      </c>
      <c r="G33" s="58" t="s">
        <v>32</v>
      </c>
      <c r="H33" s="58" t="s">
        <v>42</v>
      </c>
      <c r="I33" s="58" t="s">
        <v>43</v>
      </c>
      <c r="J33" s="58" t="s">
        <v>44</v>
      </c>
    </row>
    <row r="34" spans="1:10" x14ac:dyDescent="0.3">
      <c r="A34" s="95" t="s">
        <v>65</v>
      </c>
      <c r="B34" s="96"/>
      <c r="C34" s="96"/>
      <c r="D34" s="96"/>
      <c r="E34" s="97"/>
      <c r="F34" s="45">
        <v>0</v>
      </c>
      <c r="G34" s="45">
        <f>F37</f>
        <v>0</v>
      </c>
      <c r="H34" s="45">
        <f>G37</f>
        <v>0</v>
      </c>
      <c r="I34" s="45">
        <f>H37</f>
        <v>0</v>
      </c>
      <c r="J34" s="46">
        <f>I37</f>
        <v>0</v>
      </c>
    </row>
    <row r="35" spans="1:10" ht="28.5" customHeight="1" x14ac:dyDescent="0.3">
      <c r="A35" s="95" t="s">
        <v>68</v>
      </c>
      <c r="B35" s="96"/>
      <c r="C35" s="96"/>
      <c r="D35" s="96"/>
      <c r="E35" s="97"/>
      <c r="F35" s="45">
        <v>0</v>
      </c>
      <c r="G35" s="45">
        <v>0</v>
      </c>
      <c r="H35" s="45">
        <v>0</v>
      </c>
      <c r="I35" s="45">
        <v>0</v>
      </c>
      <c r="J35" s="46">
        <v>0</v>
      </c>
    </row>
    <row r="36" spans="1:10" x14ac:dyDescent="0.3">
      <c r="A36" s="95" t="s">
        <v>69</v>
      </c>
      <c r="B36" s="101"/>
      <c r="C36" s="101"/>
      <c r="D36" s="101"/>
      <c r="E36" s="102"/>
      <c r="F36" s="45">
        <v>0</v>
      </c>
      <c r="G36" s="45">
        <v>0</v>
      </c>
      <c r="H36" s="45">
        <v>0</v>
      </c>
      <c r="I36" s="45">
        <v>0</v>
      </c>
      <c r="J36" s="46">
        <v>0</v>
      </c>
    </row>
    <row r="37" spans="1:10" ht="15" customHeight="1" x14ac:dyDescent="0.3">
      <c r="A37" s="92" t="s">
        <v>66</v>
      </c>
      <c r="B37" s="87"/>
      <c r="C37" s="87"/>
      <c r="D37" s="87"/>
      <c r="E37" s="87"/>
      <c r="F37" s="33">
        <f>F34-F35+F36</f>
        <v>0</v>
      </c>
      <c r="G37" s="33">
        <f t="shared" ref="G37:J37" si="7">G34-G35+G36</f>
        <v>0</v>
      </c>
      <c r="H37" s="33">
        <f t="shared" si="7"/>
        <v>0</v>
      </c>
      <c r="I37" s="33">
        <f t="shared" si="7"/>
        <v>0</v>
      </c>
      <c r="J37" s="59">
        <f t="shared" si="7"/>
        <v>0</v>
      </c>
    </row>
    <row r="38" spans="1:10" ht="17.25" customHeight="1" x14ac:dyDescent="0.3"/>
    <row r="39" spans="1:10" x14ac:dyDescent="0.3">
      <c r="A39" s="93" t="s">
        <v>35</v>
      </c>
      <c r="B39" s="94"/>
      <c r="C39" s="94"/>
      <c r="D39" s="94"/>
      <c r="E39" s="94"/>
      <c r="F39" s="94"/>
      <c r="G39" s="94"/>
      <c r="H39" s="94"/>
      <c r="I39" s="94"/>
      <c r="J39" s="94"/>
    </row>
    <row r="40" spans="1:10" ht="9" customHeight="1" x14ac:dyDescent="0.3"/>
  </sheetData>
  <mergeCells count="24">
    <mergeCell ref="A39:J39"/>
    <mergeCell ref="A21:E21"/>
    <mergeCell ref="A22:E22"/>
    <mergeCell ref="A24:J24"/>
    <mergeCell ref="A27:E27"/>
    <mergeCell ref="A28:E28"/>
    <mergeCell ref="A29:E29"/>
    <mergeCell ref="A31:J31"/>
    <mergeCell ref="A34:E34"/>
    <mergeCell ref="A35:E35"/>
    <mergeCell ref="A36:E36"/>
    <mergeCell ref="A37:E37"/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topLeftCell="A28" zoomScaleNormal="100" workbookViewId="0">
      <selection sqref="A1:H1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8" width="25.33203125" customWidth="1"/>
    <col min="9" max="9" width="12.33203125" customWidth="1"/>
  </cols>
  <sheetData>
    <row r="1" spans="1:9" ht="42" customHeight="1" x14ac:dyDescent="0.3">
      <c r="A1" s="83" t="s">
        <v>105</v>
      </c>
      <c r="B1" s="83"/>
      <c r="C1" s="83"/>
      <c r="D1" s="83"/>
      <c r="E1" s="83"/>
      <c r="F1" s="83"/>
      <c r="G1" s="83"/>
      <c r="H1" s="83"/>
    </row>
    <row r="2" spans="1:9" ht="18" customHeight="1" x14ac:dyDescent="0.3">
      <c r="A2" s="4"/>
      <c r="B2" s="4"/>
      <c r="C2" s="4"/>
      <c r="D2" s="4"/>
      <c r="E2" s="4"/>
      <c r="F2" s="4"/>
      <c r="G2" s="4"/>
      <c r="H2" s="4"/>
    </row>
    <row r="3" spans="1:9" ht="15.75" customHeight="1" x14ac:dyDescent="0.3">
      <c r="A3" s="83" t="s">
        <v>17</v>
      </c>
      <c r="B3" s="83"/>
      <c r="C3" s="83"/>
      <c r="D3" s="83"/>
      <c r="E3" s="83"/>
      <c r="F3" s="83"/>
      <c r="G3" s="83"/>
      <c r="H3" s="83"/>
    </row>
    <row r="4" spans="1:9" ht="17.399999999999999" x14ac:dyDescent="0.3">
      <c r="A4" s="4"/>
      <c r="B4" s="4"/>
      <c r="C4" s="4"/>
      <c r="D4" s="4"/>
      <c r="E4" s="4"/>
      <c r="F4" s="4"/>
      <c r="G4" s="5"/>
      <c r="H4" s="5"/>
    </row>
    <row r="5" spans="1:9" ht="18" customHeight="1" x14ac:dyDescent="0.3">
      <c r="A5" s="83" t="s">
        <v>4</v>
      </c>
      <c r="B5" s="83"/>
      <c r="C5" s="83"/>
      <c r="D5" s="83"/>
      <c r="E5" s="83"/>
      <c r="F5" s="83"/>
      <c r="G5" s="83"/>
      <c r="H5" s="83"/>
    </row>
    <row r="6" spans="1:9" ht="17.399999999999999" x14ac:dyDescent="0.3">
      <c r="A6" s="4"/>
      <c r="B6" s="4"/>
      <c r="C6" s="4"/>
      <c r="D6" s="4"/>
      <c r="E6" s="4"/>
      <c r="F6" s="4"/>
      <c r="G6" s="5"/>
      <c r="H6" s="5"/>
    </row>
    <row r="7" spans="1:9" ht="15.75" customHeight="1" x14ac:dyDescent="0.3">
      <c r="A7" s="83" t="s">
        <v>45</v>
      </c>
      <c r="B7" s="83"/>
      <c r="C7" s="83"/>
      <c r="D7" s="83"/>
      <c r="E7" s="83"/>
      <c r="F7" s="83"/>
      <c r="G7" s="83"/>
      <c r="H7" s="83"/>
    </row>
    <row r="8" spans="1:9" ht="17.399999999999999" x14ac:dyDescent="0.3">
      <c r="A8" s="4"/>
      <c r="B8" s="4"/>
      <c r="C8" s="4"/>
      <c r="D8" s="4"/>
      <c r="E8" s="4"/>
      <c r="F8" s="4"/>
      <c r="G8" s="5"/>
      <c r="H8" s="5"/>
    </row>
    <row r="9" spans="1:9" ht="26.4" x14ac:dyDescent="0.3">
      <c r="A9" s="20" t="s">
        <v>5</v>
      </c>
      <c r="B9" s="19" t="s">
        <v>6</v>
      </c>
      <c r="C9" s="19" t="s">
        <v>70</v>
      </c>
      <c r="D9" s="19" t="s">
        <v>3</v>
      </c>
      <c r="E9" s="19" t="s">
        <v>31</v>
      </c>
      <c r="F9" s="20" t="s">
        <v>32</v>
      </c>
      <c r="G9" s="20" t="s">
        <v>29</v>
      </c>
      <c r="H9" s="20" t="s">
        <v>25</v>
      </c>
      <c r="I9" s="20" t="s">
        <v>30</v>
      </c>
    </row>
    <row r="10" spans="1:9" x14ac:dyDescent="0.3">
      <c r="A10" s="11">
        <v>6</v>
      </c>
      <c r="B10" s="11"/>
      <c r="C10" s="11"/>
      <c r="D10" s="11" t="s">
        <v>7</v>
      </c>
      <c r="E10" s="60">
        <f>E11+E15+E17+E22+E20</f>
        <v>2030843</v>
      </c>
      <c r="F10" s="60">
        <f>F11+F15+F17+F22+F20</f>
        <v>1975077.614042073</v>
      </c>
      <c r="G10" s="60">
        <f>G11+G15+G17+G22+G13+G20</f>
        <v>2180289</v>
      </c>
      <c r="H10" s="60">
        <f t="shared" ref="H10:I10" si="0">H11+H15+H17+H22+H13+H20</f>
        <v>2289305</v>
      </c>
      <c r="I10" s="60">
        <f t="shared" si="0"/>
        <v>2403769</v>
      </c>
    </row>
    <row r="11" spans="1:9" ht="48.75" customHeight="1" x14ac:dyDescent="0.3">
      <c r="A11" s="11"/>
      <c r="B11" s="15">
        <v>63</v>
      </c>
      <c r="C11" s="15"/>
      <c r="D11" s="15" t="s">
        <v>26</v>
      </c>
      <c r="E11" s="8">
        <f>SUM(E12)</f>
        <v>1842826</v>
      </c>
      <c r="F11" s="8">
        <f>SUM(F12)</f>
        <v>1789238</v>
      </c>
      <c r="G11" s="8">
        <v>1988836</v>
      </c>
      <c r="H11" s="8">
        <f>SUM(H12)</f>
        <v>2088278</v>
      </c>
      <c r="I11" s="8">
        <f>SUM(I12)</f>
        <v>2192692</v>
      </c>
    </row>
    <row r="12" spans="1:9" x14ac:dyDescent="0.3">
      <c r="A12" s="12"/>
      <c r="B12" s="12"/>
      <c r="C12" s="13">
        <v>52</v>
      </c>
      <c r="D12" s="13" t="s">
        <v>71</v>
      </c>
      <c r="E12" s="8">
        <v>1842826</v>
      </c>
      <c r="F12" s="8">
        <f>1789238</f>
        <v>1789238</v>
      </c>
      <c r="G12" s="8">
        <v>1988836</v>
      </c>
      <c r="H12" s="8">
        <v>2088278</v>
      </c>
      <c r="I12" s="8">
        <v>2192692</v>
      </c>
    </row>
    <row r="13" spans="1:9" ht="29.25" customHeight="1" x14ac:dyDescent="0.3">
      <c r="A13" s="12"/>
      <c r="B13" s="12">
        <v>64</v>
      </c>
      <c r="C13" s="13"/>
      <c r="D13" s="12" t="s">
        <v>80</v>
      </c>
      <c r="E13" s="8"/>
      <c r="F13" s="8"/>
      <c r="G13" s="8">
        <f>SUM(G14)</f>
        <v>11</v>
      </c>
      <c r="H13" s="8">
        <f>SUM(H14)</f>
        <v>12</v>
      </c>
      <c r="I13" s="8">
        <v>12</v>
      </c>
    </row>
    <row r="14" spans="1:9" ht="27" customHeight="1" x14ac:dyDescent="0.3">
      <c r="A14" s="12"/>
      <c r="B14" s="12"/>
      <c r="C14" s="13">
        <v>31</v>
      </c>
      <c r="D14" s="13" t="s">
        <v>73</v>
      </c>
      <c r="E14" s="8"/>
      <c r="F14" s="8"/>
      <c r="G14" s="8">
        <v>11</v>
      </c>
      <c r="H14" s="8">
        <v>12</v>
      </c>
      <c r="I14" s="8">
        <v>12</v>
      </c>
    </row>
    <row r="15" spans="1:9" ht="52.8" x14ac:dyDescent="0.3">
      <c r="A15" s="12"/>
      <c r="B15" s="12">
        <v>65</v>
      </c>
      <c r="C15" s="13"/>
      <c r="D15" s="15" t="s">
        <v>72</v>
      </c>
      <c r="E15" s="8">
        <f>SUM(E16)</f>
        <v>629</v>
      </c>
      <c r="F15" s="8">
        <f>SUM(F16)</f>
        <v>632</v>
      </c>
      <c r="G15" s="8">
        <v>783</v>
      </c>
      <c r="H15" s="8">
        <f>SUM(H16)</f>
        <v>822</v>
      </c>
      <c r="I15" s="8">
        <f>SUM(I16)</f>
        <v>863</v>
      </c>
    </row>
    <row r="16" spans="1:9" x14ac:dyDescent="0.3">
      <c r="A16" s="12"/>
      <c r="B16" s="12"/>
      <c r="C16" s="13">
        <v>31</v>
      </c>
      <c r="D16" s="17" t="s">
        <v>73</v>
      </c>
      <c r="E16" s="8">
        <v>629</v>
      </c>
      <c r="F16" s="8">
        <v>632</v>
      </c>
      <c r="G16" s="8">
        <v>783</v>
      </c>
      <c r="H16" s="8">
        <v>822</v>
      </c>
      <c r="I16" s="8">
        <v>863</v>
      </c>
    </row>
    <row r="17" spans="1:9" ht="52.8" x14ac:dyDescent="0.3">
      <c r="A17" s="12"/>
      <c r="B17" s="12">
        <v>66</v>
      </c>
      <c r="C17" s="13"/>
      <c r="D17" s="15" t="s">
        <v>74</v>
      </c>
      <c r="E17" s="8">
        <f>SUM(E18:E19)</f>
        <v>23806</v>
      </c>
      <c r="F17" s="9">
        <f>SUM(F18:F19)</f>
        <v>22536.614042073132</v>
      </c>
      <c r="G17" s="9">
        <f>SUM(G18:G19)</f>
        <v>27016</v>
      </c>
      <c r="H17" s="9">
        <f t="shared" ref="H17:I17" si="1">SUM(H18:H19)</f>
        <v>28368</v>
      </c>
      <c r="I17" s="9">
        <f t="shared" si="1"/>
        <v>29786</v>
      </c>
    </row>
    <row r="18" spans="1:9" x14ac:dyDescent="0.3">
      <c r="A18" s="12"/>
      <c r="B18" s="12"/>
      <c r="C18" s="13">
        <v>31</v>
      </c>
      <c r="D18" s="17" t="s">
        <v>73</v>
      </c>
      <c r="E18" s="8">
        <v>23076</v>
      </c>
      <c r="F18" s="9">
        <v>21873</v>
      </c>
      <c r="G18" s="9">
        <v>27016</v>
      </c>
      <c r="H18" s="9">
        <v>28368</v>
      </c>
      <c r="I18" s="9">
        <v>29786</v>
      </c>
    </row>
    <row r="19" spans="1:9" x14ac:dyDescent="0.3">
      <c r="A19" s="12"/>
      <c r="B19" s="12"/>
      <c r="C19" s="13">
        <v>61</v>
      </c>
      <c r="D19" s="17" t="s">
        <v>75</v>
      </c>
      <c r="E19" s="8">
        <v>730</v>
      </c>
      <c r="F19" s="9">
        <f>5000/7.5345</f>
        <v>663.61404207313024</v>
      </c>
      <c r="G19" s="9"/>
      <c r="H19" s="9"/>
      <c r="I19" s="9"/>
    </row>
    <row r="20" spans="1:9" ht="39.6" x14ac:dyDescent="0.3">
      <c r="A20" s="12"/>
      <c r="B20" s="12">
        <v>67</v>
      </c>
      <c r="C20" s="13"/>
      <c r="D20" s="66" t="s">
        <v>81</v>
      </c>
      <c r="E20" s="8">
        <f>SUM(E21)</f>
        <v>160215</v>
      </c>
      <c r="F20" s="9">
        <f>SUM(F21)</f>
        <v>159954</v>
      </c>
      <c r="G20" s="9">
        <f>SUM(G21)</f>
        <v>161643</v>
      </c>
      <c r="H20" s="9">
        <f t="shared" ref="H20:I20" si="2">SUM(H21)</f>
        <v>169725</v>
      </c>
      <c r="I20" s="9">
        <f t="shared" si="2"/>
        <v>178211</v>
      </c>
    </row>
    <row r="21" spans="1:9" x14ac:dyDescent="0.3">
      <c r="A21" s="12"/>
      <c r="B21" s="12"/>
      <c r="C21" s="13">
        <v>52</v>
      </c>
      <c r="D21" s="17" t="s">
        <v>71</v>
      </c>
      <c r="E21" s="8">
        <v>160215</v>
      </c>
      <c r="F21" s="9">
        <f>159954</f>
        <v>159954</v>
      </c>
      <c r="G21" s="9">
        <v>161643</v>
      </c>
      <c r="H21" s="9">
        <v>169725</v>
      </c>
      <c r="I21" s="9">
        <v>178211</v>
      </c>
    </row>
    <row r="22" spans="1:9" ht="26.4" x14ac:dyDescent="0.3">
      <c r="A22" s="12"/>
      <c r="B22" s="12">
        <v>68</v>
      </c>
      <c r="C22" s="13"/>
      <c r="D22" s="15" t="s">
        <v>76</v>
      </c>
      <c r="E22" s="8">
        <f>SUM(E23)</f>
        <v>3367</v>
      </c>
      <c r="F22" s="9">
        <v>2717</v>
      </c>
      <c r="G22" s="9">
        <f>SUM(G23)</f>
        <v>2000</v>
      </c>
      <c r="H22" s="9">
        <f t="shared" ref="H22:I22" si="3">SUM(H23)</f>
        <v>2100</v>
      </c>
      <c r="I22" s="9">
        <f t="shared" si="3"/>
        <v>2205</v>
      </c>
    </row>
    <row r="23" spans="1:9" ht="15.75" customHeight="1" x14ac:dyDescent="0.3">
      <c r="A23" s="12"/>
      <c r="B23" s="12"/>
      <c r="C23" s="13">
        <v>31</v>
      </c>
      <c r="D23" s="17" t="s">
        <v>73</v>
      </c>
      <c r="E23" s="8">
        <v>3367</v>
      </c>
      <c r="F23" s="9">
        <v>2717</v>
      </c>
      <c r="G23" s="9">
        <v>2000</v>
      </c>
      <c r="H23" s="9">
        <v>2100</v>
      </c>
      <c r="I23" s="9">
        <v>2205</v>
      </c>
    </row>
    <row r="24" spans="1:9" x14ac:dyDescent="0.3">
      <c r="A24" s="14"/>
      <c r="B24" s="14"/>
      <c r="C24" s="14"/>
      <c r="D24" s="24"/>
      <c r="E24" s="61"/>
      <c r="F24" s="60"/>
      <c r="G24" s="60"/>
      <c r="H24" s="60"/>
      <c r="I24" s="60"/>
    </row>
    <row r="25" spans="1:9" x14ac:dyDescent="0.3">
      <c r="A25" s="15"/>
      <c r="B25" s="15"/>
      <c r="C25" s="15"/>
      <c r="D25" s="25"/>
      <c r="E25" s="8"/>
      <c r="F25" s="9"/>
      <c r="G25" s="9"/>
      <c r="H25" s="9"/>
      <c r="I25" s="10"/>
    </row>
    <row r="26" spans="1:9" x14ac:dyDescent="0.3">
      <c r="A26" s="15"/>
      <c r="B26" s="15"/>
      <c r="C26" s="13"/>
      <c r="D26" s="13"/>
      <c r="E26" s="8"/>
      <c r="F26" s="9"/>
      <c r="G26" s="9"/>
      <c r="H26" s="9"/>
      <c r="I26" s="10"/>
    </row>
    <row r="27" spans="1:9" ht="15.75" customHeight="1" x14ac:dyDescent="0.3"/>
    <row r="28" spans="1:9" ht="15.75" customHeight="1" x14ac:dyDescent="0.3">
      <c r="A28" s="83" t="s">
        <v>77</v>
      </c>
      <c r="B28" s="103"/>
      <c r="C28" s="103"/>
      <c r="D28" s="103"/>
      <c r="E28" s="103"/>
      <c r="F28" s="103"/>
      <c r="G28" s="103"/>
      <c r="H28" s="103"/>
      <c r="I28" s="103"/>
    </row>
    <row r="29" spans="1:9" ht="17.399999999999999" x14ac:dyDescent="0.3">
      <c r="A29" s="4"/>
      <c r="B29" s="4"/>
      <c r="C29" s="4"/>
      <c r="D29" s="4"/>
      <c r="E29" s="4"/>
      <c r="F29" s="4"/>
      <c r="G29" s="4"/>
      <c r="H29" s="5"/>
      <c r="I29" s="5"/>
    </row>
    <row r="30" spans="1:9" ht="26.4" x14ac:dyDescent="0.3">
      <c r="A30" s="20" t="s">
        <v>5</v>
      </c>
      <c r="B30" s="19" t="s">
        <v>6</v>
      </c>
      <c r="C30" s="19" t="s">
        <v>70</v>
      </c>
      <c r="D30" s="19" t="s">
        <v>8</v>
      </c>
      <c r="E30" s="19" t="s">
        <v>31</v>
      </c>
      <c r="F30" s="20" t="s">
        <v>32</v>
      </c>
      <c r="G30" s="20" t="s">
        <v>29</v>
      </c>
      <c r="H30" s="20" t="s">
        <v>25</v>
      </c>
      <c r="I30" s="20" t="s">
        <v>30</v>
      </c>
    </row>
    <row r="31" spans="1:9" x14ac:dyDescent="0.3">
      <c r="A31" s="11">
        <v>3</v>
      </c>
      <c r="B31" s="11"/>
      <c r="C31" s="11"/>
      <c r="D31" s="11" t="s">
        <v>9</v>
      </c>
      <c r="E31" s="60">
        <f>E32+E34+E40+E38</f>
        <v>2019344</v>
      </c>
      <c r="F31" s="60">
        <f>F32+F34+F38+F41</f>
        <v>1973086.614042073</v>
      </c>
      <c r="G31" s="60">
        <f>G32+G34+G38</f>
        <v>2175629</v>
      </c>
      <c r="H31" s="60">
        <f>H32+H34+H38</f>
        <v>2284410</v>
      </c>
      <c r="I31" s="60">
        <f>I32+I34+I38</f>
        <v>2398630</v>
      </c>
    </row>
    <row r="32" spans="1:9" x14ac:dyDescent="0.3">
      <c r="A32" s="11"/>
      <c r="B32" s="15">
        <v>31</v>
      </c>
      <c r="C32" s="15"/>
      <c r="D32" s="15" t="s">
        <v>10</v>
      </c>
      <c r="E32" s="9">
        <v>1776355</v>
      </c>
      <c r="F32" s="9">
        <f t="shared" ref="F32" si="4">SUM(F33)</f>
        <v>1770560</v>
      </c>
      <c r="G32" s="9">
        <f>SUM(G33)</f>
        <v>1991580</v>
      </c>
      <c r="H32" s="9">
        <f>SUM(H33)</f>
        <v>2091159</v>
      </c>
      <c r="I32" s="9">
        <f>SUM(I33)</f>
        <v>2195717</v>
      </c>
    </row>
    <row r="33" spans="1:9" x14ac:dyDescent="0.3">
      <c r="A33" s="12"/>
      <c r="B33" s="12"/>
      <c r="C33" s="13">
        <v>52</v>
      </c>
      <c r="D33" s="13" t="s">
        <v>71</v>
      </c>
      <c r="E33" s="8">
        <v>1776355</v>
      </c>
      <c r="F33" s="9">
        <v>1770560</v>
      </c>
      <c r="G33" s="9">
        <v>1991580</v>
      </c>
      <c r="H33" s="9">
        <v>2091159</v>
      </c>
      <c r="I33" s="9">
        <v>2195717</v>
      </c>
    </row>
    <row r="34" spans="1:9" x14ac:dyDescent="0.3">
      <c r="A34" s="12"/>
      <c r="B34" s="12">
        <v>32</v>
      </c>
      <c r="C34" s="13"/>
      <c r="D34" s="12" t="s">
        <v>20</v>
      </c>
      <c r="E34" s="9">
        <f>SUM(E35:E37)</f>
        <v>226382</v>
      </c>
      <c r="F34" s="9">
        <f t="shared" ref="F34" si="5">SUM(F35:F37)</f>
        <v>201420.61404207314</v>
      </c>
      <c r="G34" s="9">
        <f>SUM(G35:G37)</f>
        <v>183302</v>
      </c>
      <c r="H34" s="9">
        <f>SUM(H35:H37)</f>
        <v>192467</v>
      </c>
      <c r="I34" s="9">
        <f>SUM(I35:I37)</f>
        <v>202090</v>
      </c>
    </row>
    <row r="35" spans="1:9" x14ac:dyDescent="0.3">
      <c r="A35" s="12"/>
      <c r="B35" s="12"/>
      <c r="C35" s="13">
        <v>52</v>
      </c>
      <c r="D35" s="13" t="s">
        <v>71</v>
      </c>
      <c r="E35" s="8">
        <v>198580</v>
      </c>
      <c r="F35" s="9">
        <v>175535</v>
      </c>
      <c r="G35" s="9">
        <v>157452</v>
      </c>
      <c r="H35" s="9">
        <v>165325</v>
      </c>
      <c r="I35" s="9">
        <v>173591</v>
      </c>
    </row>
    <row r="36" spans="1:9" x14ac:dyDescent="0.3">
      <c r="A36" s="12"/>
      <c r="B36" s="12"/>
      <c r="C36" s="13">
        <v>31</v>
      </c>
      <c r="D36" s="13" t="s">
        <v>73</v>
      </c>
      <c r="E36" s="8">
        <v>27072</v>
      </c>
      <c r="F36" s="9">
        <v>25222</v>
      </c>
      <c r="G36" s="9">
        <v>25850</v>
      </c>
      <c r="H36" s="9">
        <v>27142</v>
      </c>
      <c r="I36" s="9">
        <v>28499</v>
      </c>
    </row>
    <row r="37" spans="1:9" x14ac:dyDescent="0.3">
      <c r="A37" s="12"/>
      <c r="B37" s="12"/>
      <c r="C37" s="13">
        <v>61</v>
      </c>
      <c r="D37" s="13" t="s">
        <v>75</v>
      </c>
      <c r="E37" s="8">
        <v>730</v>
      </c>
      <c r="F37" s="9">
        <f>5000/7.5345</f>
        <v>663.61404207313024</v>
      </c>
      <c r="G37" s="9"/>
      <c r="H37" s="9"/>
      <c r="I37" s="9"/>
    </row>
    <row r="38" spans="1:9" x14ac:dyDescent="0.3">
      <c r="A38" s="12"/>
      <c r="B38" s="12">
        <v>34</v>
      </c>
      <c r="C38" s="13"/>
      <c r="D38" s="12" t="s">
        <v>78</v>
      </c>
      <c r="E38" s="8">
        <v>15403</v>
      </c>
      <c r="F38" s="9">
        <f>SUM(F39)</f>
        <v>660</v>
      </c>
      <c r="G38" s="9">
        <f>SUM(G39)</f>
        <v>747</v>
      </c>
      <c r="H38" s="9">
        <f>SUM(H39)</f>
        <v>784</v>
      </c>
      <c r="I38" s="9">
        <f>SUM(I39)</f>
        <v>823</v>
      </c>
    </row>
    <row r="39" spans="1:9" x14ac:dyDescent="0.3">
      <c r="A39" s="12"/>
      <c r="B39" s="12"/>
      <c r="C39" s="13">
        <v>52</v>
      </c>
      <c r="D39" s="13" t="s">
        <v>71</v>
      </c>
      <c r="E39" s="8">
        <v>15403</v>
      </c>
      <c r="F39" s="9">
        <v>660</v>
      </c>
      <c r="G39" s="9">
        <v>747</v>
      </c>
      <c r="H39" s="9">
        <v>784</v>
      </c>
      <c r="I39" s="9">
        <v>823</v>
      </c>
    </row>
    <row r="40" spans="1:9" ht="32.25" customHeight="1" x14ac:dyDescent="0.3">
      <c r="A40" s="12"/>
      <c r="B40" s="12">
        <v>36</v>
      </c>
      <c r="C40" s="13"/>
      <c r="D40" s="66" t="s">
        <v>82</v>
      </c>
      <c r="E40" s="8">
        <v>1204</v>
      </c>
      <c r="F40" s="9">
        <f>SUM(F41)</f>
        <v>446</v>
      </c>
      <c r="G40" s="9"/>
      <c r="H40" s="9"/>
      <c r="I40" s="9"/>
    </row>
    <row r="41" spans="1:9" x14ac:dyDescent="0.3">
      <c r="A41" s="12"/>
      <c r="B41" s="12"/>
      <c r="C41" s="13">
        <v>52</v>
      </c>
      <c r="D41" s="13" t="s">
        <v>71</v>
      </c>
      <c r="E41" s="8">
        <v>1204</v>
      </c>
      <c r="F41" s="9">
        <v>446</v>
      </c>
      <c r="G41" s="9"/>
      <c r="H41" s="9"/>
      <c r="I41" s="9"/>
    </row>
    <row r="42" spans="1:9" ht="26.4" x14ac:dyDescent="0.3">
      <c r="A42" s="14">
        <v>4</v>
      </c>
      <c r="B42" s="14"/>
      <c r="C42" s="14"/>
      <c r="D42" s="24" t="s">
        <v>11</v>
      </c>
      <c r="E42" s="61">
        <f>SUM(E43)</f>
        <v>22246</v>
      </c>
      <c r="F42" s="60">
        <f>SUM(F43)</f>
        <v>1991</v>
      </c>
      <c r="G42" s="60">
        <f>SUM(G43)</f>
        <v>4660</v>
      </c>
      <c r="H42" s="60">
        <f>SUM(H43)</f>
        <v>4895</v>
      </c>
      <c r="I42" s="60">
        <f>SUM(I43)</f>
        <v>5139</v>
      </c>
    </row>
    <row r="43" spans="1:9" ht="39.6" x14ac:dyDescent="0.3">
      <c r="A43" s="15"/>
      <c r="B43" s="15">
        <v>42</v>
      </c>
      <c r="C43" s="15"/>
      <c r="D43" s="25" t="s">
        <v>27</v>
      </c>
      <c r="E43" s="8">
        <v>22246</v>
      </c>
      <c r="F43" s="9">
        <f>SUM(F44:F45)</f>
        <v>1991</v>
      </c>
      <c r="G43" s="9">
        <f>SUM(G44:G45)</f>
        <v>4660</v>
      </c>
      <c r="H43" s="9">
        <f>SUM(H44:H45)</f>
        <v>4895</v>
      </c>
      <c r="I43" s="9">
        <f>SUM(I44:I45)</f>
        <v>5139</v>
      </c>
    </row>
    <row r="44" spans="1:9" x14ac:dyDescent="0.3">
      <c r="A44" s="15"/>
      <c r="B44" s="15"/>
      <c r="C44" s="18">
        <v>31</v>
      </c>
      <c r="D44" s="67" t="s">
        <v>73</v>
      </c>
      <c r="E44" s="8"/>
      <c r="F44" s="9"/>
      <c r="G44" s="9">
        <v>3960</v>
      </c>
      <c r="H44" s="9">
        <v>4160</v>
      </c>
      <c r="I44" s="9">
        <v>4367</v>
      </c>
    </row>
    <row r="45" spans="1:9" x14ac:dyDescent="0.3">
      <c r="A45" s="15"/>
      <c r="B45" s="15"/>
      <c r="C45" s="13">
        <v>52</v>
      </c>
      <c r="D45" s="13" t="s">
        <v>79</v>
      </c>
      <c r="E45" s="8">
        <v>11499</v>
      </c>
      <c r="F45" s="9">
        <v>1991</v>
      </c>
      <c r="G45" s="9">
        <v>700</v>
      </c>
      <c r="H45" s="9">
        <v>735</v>
      </c>
      <c r="I45" s="9">
        <v>772</v>
      </c>
    </row>
    <row r="46" spans="1:9" x14ac:dyDescent="0.3">
      <c r="A46" s="15"/>
      <c r="B46" s="15"/>
      <c r="C46" s="13"/>
      <c r="D46" s="119" t="s">
        <v>103</v>
      </c>
      <c r="E46" s="60">
        <v>10747</v>
      </c>
      <c r="F46" s="9"/>
      <c r="G46" s="9"/>
      <c r="H46" s="9"/>
      <c r="I46" s="9"/>
    </row>
  </sheetData>
  <mergeCells count="5">
    <mergeCell ref="A28:I28"/>
    <mergeCell ref="A1:H1"/>
    <mergeCell ref="A3:H3"/>
    <mergeCell ref="A5:H5"/>
    <mergeCell ref="A7:H7"/>
  </mergeCells>
  <pageMargins left="0.7" right="0.7" top="0.75" bottom="0.75" header="0.3" footer="0.3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>
      <selection sqref="A1:F1"/>
    </sheetView>
  </sheetViews>
  <sheetFormatPr defaultRowHeight="14.4" x14ac:dyDescent="0.3"/>
  <cols>
    <col min="1" max="6" width="25.33203125" customWidth="1"/>
  </cols>
  <sheetData>
    <row r="1" spans="1:6" ht="42" customHeight="1" x14ac:dyDescent="0.3">
      <c r="A1" s="83" t="s">
        <v>106</v>
      </c>
      <c r="B1" s="83"/>
      <c r="C1" s="83"/>
      <c r="D1" s="83"/>
      <c r="E1" s="83"/>
      <c r="F1" s="83"/>
    </row>
    <row r="2" spans="1:6" ht="18" customHeight="1" x14ac:dyDescent="0.3">
      <c r="A2" s="4"/>
      <c r="B2" s="4"/>
      <c r="C2" s="4"/>
      <c r="D2" s="4"/>
      <c r="E2" s="4"/>
      <c r="F2" s="4"/>
    </row>
    <row r="3" spans="1:6" ht="15.75" customHeight="1" x14ac:dyDescent="0.3">
      <c r="A3" s="83" t="s">
        <v>17</v>
      </c>
      <c r="B3" s="83"/>
      <c r="C3" s="83"/>
      <c r="D3" s="83"/>
      <c r="E3" s="83"/>
      <c r="F3" s="83"/>
    </row>
    <row r="4" spans="1:6" ht="17.399999999999999" x14ac:dyDescent="0.3">
      <c r="B4" s="4"/>
      <c r="C4" s="4"/>
      <c r="D4" s="4"/>
      <c r="E4" s="5"/>
      <c r="F4" s="5"/>
    </row>
    <row r="5" spans="1:6" ht="18" customHeight="1" x14ac:dyDescent="0.3">
      <c r="A5" s="83" t="s">
        <v>4</v>
      </c>
      <c r="B5" s="83"/>
      <c r="C5" s="83"/>
      <c r="D5" s="83"/>
      <c r="E5" s="83"/>
      <c r="F5" s="83"/>
    </row>
    <row r="6" spans="1:6" ht="17.399999999999999" x14ac:dyDescent="0.3">
      <c r="A6" s="4"/>
      <c r="B6" s="4"/>
      <c r="C6" s="4"/>
      <c r="D6" s="4"/>
      <c r="E6" s="5"/>
      <c r="F6" s="5"/>
    </row>
    <row r="7" spans="1:6" ht="15.75" customHeight="1" x14ac:dyDescent="0.3">
      <c r="A7" s="83" t="s">
        <v>46</v>
      </c>
      <c r="B7" s="83"/>
      <c r="C7" s="83"/>
      <c r="D7" s="83"/>
      <c r="E7" s="83"/>
      <c r="F7" s="83"/>
    </row>
    <row r="8" spans="1:6" ht="17.399999999999999" x14ac:dyDescent="0.3">
      <c r="A8" s="4"/>
      <c r="B8" s="4"/>
      <c r="C8" s="4"/>
      <c r="D8" s="4"/>
      <c r="E8" s="5"/>
      <c r="F8" s="5"/>
    </row>
    <row r="9" spans="1:6" ht="26.4" x14ac:dyDescent="0.3">
      <c r="A9" s="20" t="s">
        <v>48</v>
      </c>
      <c r="B9" s="19" t="s">
        <v>31</v>
      </c>
      <c r="C9" s="20" t="s">
        <v>32</v>
      </c>
      <c r="D9" s="20" t="s">
        <v>29</v>
      </c>
      <c r="E9" s="20" t="s">
        <v>25</v>
      </c>
      <c r="F9" s="20" t="s">
        <v>30</v>
      </c>
    </row>
    <row r="10" spans="1:6" x14ac:dyDescent="0.3">
      <c r="A10" s="39" t="s">
        <v>0</v>
      </c>
      <c r="B10" s="74">
        <f>B11+B13+B15</f>
        <v>2030843</v>
      </c>
      <c r="C10" s="74">
        <f>C11+C13+C15</f>
        <v>1975078</v>
      </c>
      <c r="D10" s="74">
        <f>D11+D13+D15</f>
        <v>2180289</v>
      </c>
      <c r="E10" s="74">
        <f>E11+E13+E15</f>
        <v>2289305</v>
      </c>
      <c r="F10" s="74">
        <f>F11+F13+F15</f>
        <v>2403769</v>
      </c>
    </row>
    <row r="11" spans="1:6" x14ac:dyDescent="0.3">
      <c r="A11" s="24" t="s">
        <v>83</v>
      </c>
      <c r="B11" s="74">
        <f>SUM(B12)</f>
        <v>27072</v>
      </c>
      <c r="C11" s="74">
        <f>SUM(C12)</f>
        <v>25222</v>
      </c>
      <c r="D11" s="74">
        <f>SUM(D12)</f>
        <v>29810</v>
      </c>
      <c r="E11" s="74">
        <f>SUM(E12)</f>
        <v>31302</v>
      </c>
      <c r="F11" s="74">
        <f>SUM(F12)</f>
        <v>32866</v>
      </c>
    </row>
    <row r="12" spans="1:6" x14ac:dyDescent="0.3">
      <c r="A12" s="13" t="s">
        <v>85</v>
      </c>
      <c r="B12" s="9">
        <v>27072</v>
      </c>
      <c r="C12" s="9">
        <v>25222</v>
      </c>
      <c r="D12" s="9">
        <v>29810</v>
      </c>
      <c r="E12" s="9">
        <v>31302</v>
      </c>
      <c r="F12" s="9">
        <v>32866</v>
      </c>
    </row>
    <row r="13" spans="1:6" x14ac:dyDescent="0.3">
      <c r="A13" s="39" t="s">
        <v>49</v>
      </c>
      <c r="B13" s="60">
        <f>SUM(B14)</f>
        <v>2003041</v>
      </c>
      <c r="C13" s="60">
        <f>SUM(C14)</f>
        <v>1949192</v>
      </c>
      <c r="D13" s="60">
        <f>SUM(D14)</f>
        <v>2150479</v>
      </c>
      <c r="E13" s="60">
        <f>SUM(E14)</f>
        <v>2258003</v>
      </c>
      <c r="F13" s="60">
        <f>SUM(F14)</f>
        <v>2370903</v>
      </c>
    </row>
    <row r="14" spans="1:6" x14ac:dyDescent="0.3">
      <c r="A14" s="13" t="s">
        <v>50</v>
      </c>
      <c r="B14" s="9">
        <v>2003041</v>
      </c>
      <c r="C14" s="9">
        <v>1949192</v>
      </c>
      <c r="D14" s="9">
        <v>2150479</v>
      </c>
      <c r="E14" s="9">
        <v>2258003</v>
      </c>
      <c r="F14" s="9">
        <v>2370903</v>
      </c>
    </row>
    <row r="15" spans="1:6" x14ac:dyDescent="0.3">
      <c r="A15" s="39" t="s">
        <v>84</v>
      </c>
      <c r="B15" s="60">
        <f>SUM(B16)</f>
        <v>730</v>
      </c>
      <c r="C15" s="60">
        <f>SUM(C16)</f>
        <v>664</v>
      </c>
      <c r="D15" s="60">
        <f>SUM(D16)</f>
        <v>0</v>
      </c>
      <c r="E15" s="60">
        <f>SUM(E16)</f>
        <v>0</v>
      </c>
      <c r="F15" s="60">
        <f>SUM(F16)</f>
        <v>0</v>
      </c>
    </row>
    <row r="16" spans="1:6" x14ac:dyDescent="0.3">
      <c r="A16" s="13" t="s">
        <v>86</v>
      </c>
      <c r="B16" s="9">
        <v>730</v>
      </c>
      <c r="C16" s="9">
        <v>664</v>
      </c>
      <c r="D16" s="9"/>
      <c r="E16" s="9"/>
      <c r="F16" s="9"/>
    </row>
    <row r="19" spans="1:6" ht="15.75" customHeight="1" x14ac:dyDescent="0.3">
      <c r="A19" s="83" t="s">
        <v>47</v>
      </c>
      <c r="B19" s="83"/>
      <c r="C19" s="83"/>
      <c r="D19" s="83"/>
      <c r="E19" s="83"/>
      <c r="F19" s="83"/>
    </row>
    <row r="20" spans="1:6" ht="17.399999999999999" x14ac:dyDescent="0.3">
      <c r="A20" s="4"/>
      <c r="B20" s="4"/>
      <c r="C20" s="4"/>
      <c r="D20" s="4"/>
      <c r="E20" s="5"/>
      <c r="F20" s="5"/>
    </row>
    <row r="21" spans="1:6" ht="26.4" x14ac:dyDescent="0.3">
      <c r="A21" s="20" t="s">
        <v>48</v>
      </c>
      <c r="B21" s="19" t="s">
        <v>31</v>
      </c>
      <c r="C21" s="20" t="s">
        <v>32</v>
      </c>
      <c r="D21" s="20" t="s">
        <v>29</v>
      </c>
      <c r="E21" s="20" t="s">
        <v>25</v>
      </c>
      <c r="F21" s="20" t="s">
        <v>30</v>
      </c>
    </row>
    <row r="22" spans="1:6" x14ac:dyDescent="0.3">
      <c r="A22" s="39" t="s">
        <v>1</v>
      </c>
      <c r="B22" s="74">
        <f>B23+B25+B27+B29</f>
        <v>2041590</v>
      </c>
      <c r="C22" s="74">
        <f>C23+C25+C27</f>
        <v>1975078</v>
      </c>
      <c r="D22" s="74">
        <f>D23+D25+D27</f>
        <v>2180289</v>
      </c>
      <c r="E22" s="74">
        <f t="shared" ref="E22:F22" si="0">E23+E25+E27</f>
        <v>2289305</v>
      </c>
      <c r="F22" s="74">
        <f t="shared" si="0"/>
        <v>2403769</v>
      </c>
    </row>
    <row r="23" spans="1:6" ht="15.75" customHeight="1" x14ac:dyDescent="0.3">
      <c r="A23" s="24" t="s">
        <v>83</v>
      </c>
      <c r="B23" s="74">
        <f>SUM(B24)</f>
        <v>27072</v>
      </c>
      <c r="C23" s="74">
        <f>SUM(C24)</f>
        <v>25222</v>
      </c>
      <c r="D23" s="74">
        <f>SUM(D24)</f>
        <v>29810</v>
      </c>
      <c r="E23" s="74">
        <f t="shared" ref="E23:F23" si="1">SUM(E24)</f>
        <v>31302</v>
      </c>
      <c r="F23" s="74">
        <f t="shared" si="1"/>
        <v>32866</v>
      </c>
    </row>
    <row r="24" spans="1:6" x14ac:dyDescent="0.3">
      <c r="A24" s="13" t="s">
        <v>85</v>
      </c>
      <c r="B24" s="9">
        <v>27072</v>
      </c>
      <c r="C24" s="9">
        <v>25222</v>
      </c>
      <c r="D24" s="9">
        <v>29810</v>
      </c>
      <c r="E24" s="9">
        <v>31302</v>
      </c>
      <c r="F24" s="9">
        <v>32866</v>
      </c>
    </row>
    <row r="25" spans="1:6" x14ac:dyDescent="0.3">
      <c r="A25" s="39" t="s">
        <v>49</v>
      </c>
      <c r="B25" s="60">
        <f>SUM(B26)</f>
        <v>2003041</v>
      </c>
      <c r="C25" s="60">
        <f>SUM(C26)</f>
        <v>1949192</v>
      </c>
      <c r="D25" s="60">
        <f>SUM(D26)</f>
        <v>2150479</v>
      </c>
      <c r="E25" s="60">
        <f t="shared" ref="E25:F25" si="2">SUM(E26)</f>
        <v>2258003</v>
      </c>
      <c r="F25" s="60">
        <f t="shared" si="2"/>
        <v>2370903</v>
      </c>
    </row>
    <row r="26" spans="1:6" x14ac:dyDescent="0.3">
      <c r="A26" s="13" t="s">
        <v>50</v>
      </c>
      <c r="B26" s="9">
        <v>2003041</v>
      </c>
      <c r="C26" s="9">
        <v>1949192</v>
      </c>
      <c r="D26" s="9">
        <v>2150479</v>
      </c>
      <c r="E26" s="9">
        <v>2258003</v>
      </c>
      <c r="F26" s="9">
        <v>2370903</v>
      </c>
    </row>
    <row r="27" spans="1:6" x14ac:dyDescent="0.3">
      <c r="A27" s="39" t="s">
        <v>84</v>
      </c>
      <c r="B27" s="60">
        <f>SUM(B28)</f>
        <v>730</v>
      </c>
      <c r="C27" s="60">
        <f>SUM(C28)</f>
        <v>664</v>
      </c>
      <c r="D27" s="60">
        <f>SUM(D28)</f>
        <v>0</v>
      </c>
      <c r="E27" s="60">
        <f t="shared" ref="E27:F27" si="3">SUM(E28)</f>
        <v>0</v>
      </c>
      <c r="F27" s="60">
        <f t="shared" si="3"/>
        <v>0</v>
      </c>
    </row>
    <row r="28" spans="1:6" x14ac:dyDescent="0.3">
      <c r="A28" s="13" t="s">
        <v>86</v>
      </c>
      <c r="B28" s="9">
        <v>730</v>
      </c>
      <c r="C28" s="9">
        <v>664</v>
      </c>
      <c r="D28" s="9"/>
      <c r="E28" s="9"/>
      <c r="F28" s="9"/>
    </row>
    <row r="29" spans="1:6" x14ac:dyDescent="0.3">
      <c r="A29" s="120" t="s">
        <v>103</v>
      </c>
      <c r="B29" s="60">
        <v>10747</v>
      </c>
      <c r="C29" s="9"/>
      <c r="D29" s="9"/>
      <c r="E29" s="9"/>
      <c r="F29" s="9"/>
    </row>
  </sheetData>
  <mergeCells count="5">
    <mergeCell ref="A1:F1"/>
    <mergeCell ref="A3:F3"/>
    <mergeCell ref="A5:F5"/>
    <mergeCell ref="A7:F7"/>
    <mergeCell ref="A19:F19"/>
  </mergeCells>
  <pageMargins left="0.7" right="0.7" top="0.75" bottom="0.75" header="0.3" footer="0.3"/>
  <pageSetup paperSize="9" scale="8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workbookViewId="0">
      <selection sqref="A1:F1"/>
    </sheetView>
  </sheetViews>
  <sheetFormatPr defaultRowHeight="14.4" x14ac:dyDescent="0.3"/>
  <cols>
    <col min="1" max="1" width="42" customWidth="1"/>
    <col min="2" max="6" width="25.33203125" customWidth="1"/>
  </cols>
  <sheetData>
    <row r="1" spans="1:6" ht="42" customHeight="1" x14ac:dyDescent="0.3">
      <c r="A1" s="83" t="s">
        <v>107</v>
      </c>
      <c r="B1" s="83"/>
      <c r="C1" s="83"/>
      <c r="D1" s="83"/>
      <c r="E1" s="83"/>
      <c r="F1" s="83"/>
    </row>
    <row r="2" spans="1:6" ht="18" customHeight="1" x14ac:dyDescent="0.3">
      <c r="A2" s="4"/>
      <c r="B2" s="4"/>
      <c r="C2" s="4"/>
      <c r="D2" s="4"/>
      <c r="E2" s="4"/>
      <c r="F2" s="4"/>
    </row>
    <row r="3" spans="1:6" ht="15.6" x14ac:dyDescent="0.3">
      <c r="A3" s="83" t="s">
        <v>17</v>
      </c>
      <c r="B3" s="83"/>
      <c r="C3" s="83"/>
      <c r="D3" s="83"/>
      <c r="E3" s="84"/>
      <c r="F3" s="84"/>
    </row>
    <row r="4" spans="1:6" ht="17.399999999999999" x14ac:dyDescent="0.3">
      <c r="A4" s="4"/>
      <c r="B4" s="4"/>
      <c r="C4" s="4"/>
      <c r="D4" s="4"/>
      <c r="E4" s="5"/>
      <c r="F4" s="5"/>
    </row>
    <row r="5" spans="1:6" ht="18" customHeight="1" x14ac:dyDescent="0.3">
      <c r="A5" s="83" t="s">
        <v>4</v>
      </c>
      <c r="B5" s="85"/>
      <c r="C5" s="85"/>
      <c r="D5" s="85"/>
      <c r="E5" s="85"/>
      <c r="F5" s="85"/>
    </row>
    <row r="6" spans="1:6" ht="17.399999999999999" x14ac:dyDescent="0.3">
      <c r="A6" s="4"/>
      <c r="B6" s="4"/>
      <c r="C6" s="4"/>
      <c r="D6" s="4"/>
      <c r="E6" s="5"/>
      <c r="F6" s="5"/>
    </row>
    <row r="7" spans="1:6" ht="15.6" x14ac:dyDescent="0.3">
      <c r="A7" s="83" t="s">
        <v>12</v>
      </c>
      <c r="B7" s="103"/>
      <c r="C7" s="103"/>
      <c r="D7" s="103"/>
      <c r="E7" s="103"/>
      <c r="F7" s="103"/>
    </row>
    <row r="8" spans="1:6" ht="17.399999999999999" x14ac:dyDescent="0.3">
      <c r="A8" s="4"/>
      <c r="B8" s="4"/>
      <c r="C8" s="4"/>
      <c r="D8" s="4"/>
      <c r="E8" s="5"/>
      <c r="F8" s="5"/>
    </row>
    <row r="9" spans="1:6" ht="26.4" x14ac:dyDescent="0.3">
      <c r="A9" s="20" t="s">
        <v>48</v>
      </c>
      <c r="B9" s="19" t="s">
        <v>31</v>
      </c>
      <c r="C9" s="20" t="s">
        <v>32</v>
      </c>
      <c r="D9" s="20" t="s">
        <v>29</v>
      </c>
      <c r="E9" s="20" t="s">
        <v>25</v>
      </c>
      <c r="F9" s="20" t="s">
        <v>30</v>
      </c>
    </row>
    <row r="10" spans="1:6" s="76" customFormat="1" ht="15.75" customHeight="1" x14ac:dyDescent="0.3">
      <c r="A10" s="11" t="s">
        <v>13</v>
      </c>
      <c r="B10" s="61">
        <f>SUM(B11)</f>
        <v>2041590</v>
      </c>
      <c r="C10" s="60">
        <f>C11+C14</f>
        <v>1975077.8485632755</v>
      </c>
      <c r="D10" s="60">
        <f>D11+D14</f>
        <v>2180289</v>
      </c>
      <c r="E10" s="60">
        <f>E11+E14</f>
        <v>2289305</v>
      </c>
      <c r="F10" s="60">
        <f>F11+F14</f>
        <v>2403769</v>
      </c>
    </row>
    <row r="11" spans="1:6" s="76" customFormat="1" ht="15.75" customHeight="1" x14ac:dyDescent="0.3">
      <c r="A11" s="11" t="s">
        <v>87</v>
      </c>
      <c r="B11" s="61">
        <f>SUM(B12)</f>
        <v>2041590</v>
      </c>
      <c r="C11" s="60">
        <f t="shared" ref="C11:F12" si="0">SUM(C12)</f>
        <v>1960900</v>
      </c>
      <c r="D11" s="60">
        <f t="shared" si="0"/>
        <v>2180289</v>
      </c>
      <c r="E11" s="60">
        <f t="shared" si="0"/>
        <v>2289305</v>
      </c>
      <c r="F11" s="60">
        <f t="shared" si="0"/>
        <v>2403769</v>
      </c>
    </row>
    <row r="12" spans="1:6" x14ac:dyDescent="0.3">
      <c r="A12" s="75" t="s">
        <v>88</v>
      </c>
      <c r="B12" s="8">
        <f>SUM(B13)</f>
        <v>2041590</v>
      </c>
      <c r="C12" s="9">
        <f t="shared" si="0"/>
        <v>1960900</v>
      </c>
      <c r="D12" s="9">
        <f t="shared" si="0"/>
        <v>2180289</v>
      </c>
      <c r="E12" s="9">
        <f t="shared" si="0"/>
        <v>2289305</v>
      </c>
      <c r="F12" s="9">
        <f t="shared" si="0"/>
        <v>2403769</v>
      </c>
    </row>
    <row r="13" spans="1:6" x14ac:dyDescent="0.3">
      <c r="A13" s="16" t="s">
        <v>89</v>
      </c>
      <c r="B13" s="8">
        <v>2041590</v>
      </c>
      <c r="C13" s="9">
        <v>1960900</v>
      </c>
      <c r="D13" s="9">
        <v>2180289</v>
      </c>
      <c r="E13" s="9">
        <v>2289305</v>
      </c>
      <c r="F13" s="9">
        <v>2403769</v>
      </c>
    </row>
    <row r="14" spans="1:6" s="76" customFormat="1" x14ac:dyDescent="0.3">
      <c r="A14" s="75" t="s">
        <v>90</v>
      </c>
      <c r="B14" s="61"/>
      <c r="C14" s="60">
        <f>SUM(C15)</f>
        <v>14177.848563275598</v>
      </c>
      <c r="D14" s="60">
        <f>SUM(D15)</f>
        <v>0</v>
      </c>
      <c r="E14" s="60">
        <f>SUM(E15)</f>
        <v>0</v>
      </c>
      <c r="F14" s="60">
        <f>SUM(F15)</f>
        <v>0</v>
      </c>
    </row>
    <row r="15" spans="1:6" x14ac:dyDescent="0.3">
      <c r="A15" s="16" t="s">
        <v>91</v>
      </c>
      <c r="B15" s="8"/>
      <c r="C15" s="9">
        <f>106823/7.5345</f>
        <v>14177.848563275598</v>
      </c>
      <c r="D15" s="9">
        <v>0</v>
      </c>
      <c r="E15" s="9">
        <v>0</v>
      </c>
      <c r="F15" s="9">
        <v>0</v>
      </c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>
      <selection sqref="A1:H1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8" width="25.33203125" customWidth="1"/>
  </cols>
  <sheetData>
    <row r="1" spans="1:8" ht="42" customHeight="1" x14ac:dyDescent="0.3">
      <c r="A1" s="83" t="s">
        <v>107</v>
      </c>
      <c r="B1" s="83"/>
      <c r="C1" s="83"/>
      <c r="D1" s="83"/>
      <c r="E1" s="83"/>
      <c r="F1" s="83"/>
      <c r="G1" s="83"/>
      <c r="H1" s="83"/>
    </row>
    <row r="2" spans="1:8" ht="18" customHeight="1" x14ac:dyDescent="0.3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3">
      <c r="A3" s="83" t="s">
        <v>17</v>
      </c>
      <c r="B3" s="83"/>
      <c r="C3" s="83"/>
      <c r="D3" s="83"/>
      <c r="E3" s="83"/>
      <c r="F3" s="83"/>
      <c r="G3" s="83"/>
      <c r="H3" s="83"/>
    </row>
    <row r="4" spans="1:8" ht="17.399999999999999" x14ac:dyDescent="0.3">
      <c r="A4" s="4"/>
      <c r="B4" s="4"/>
      <c r="C4" s="4"/>
      <c r="D4" s="4"/>
      <c r="E4" s="4"/>
      <c r="F4" s="4"/>
      <c r="G4" s="5"/>
      <c r="H4" s="5"/>
    </row>
    <row r="5" spans="1:8" ht="18" customHeight="1" x14ac:dyDescent="0.3">
      <c r="A5" s="83" t="s">
        <v>55</v>
      </c>
      <c r="B5" s="83"/>
      <c r="C5" s="83"/>
      <c r="D5" s="83"/>
      <c r="E5" s="83"/>
      <c r="F5" s="83"/>
      <c r="G5" s="83"/>
      <c r="H5" s="83"/>
    </row>
    <row r="6" spans="1:8" ht="17.399999999999999" x14ac:dyDescent="0.3">
      <c r="A6" s="4"/>
      <c r="B6" s="4"/>
      <c r="C6" s="4"/>
      <c r="D6" s="4"/>
      <c r="E6" s="4"/>
      <c r="F6" s="4"/>
      <c r="G6" s="5"/>
      <c r="H6" s="5"/>
    </row>
    <row r="7" spans="1:8" ht="26.4" x14ac:dyDescent="0.3">
      <c r="A7" s="20" t="s">
        <v>5</v>
      </c>
      <c r="B7" s="19" t="s">
        <v>6</v>
      </c>
      <c r="C7" s="19" t="s">
        <v>28</v>
      </c>
      <c r="D7" s="19" t="s">
        <v>31</v>
      </c>
      <c r="E7" s="20" t="s">
        <v>32</v>
      </c>
      <c r="F7" s="20" t="s">
        <v>29</v>
      </c>
      <c r="G7" s="20" t="s">
        <v>25</v>
      </c>
      <c r="H7" s="20" t="s">
        <v>30</v>
      </c>
    </row>
    <row r="8" spans="1:8" x14ac:dyDescent="0.3">
      <c r="A8" s="37"/>
      <c r="B8" s="38"/>
      <c r="C8" s="36" t="s">
        <v>57</v>
      </c>
      <c r="D8" s="38"/>
      <c r="E8" s="37"/>
      <c r="F8" s="37"/>
      <c r="G8" s="37"/>
      <c r="H8" s="37"/>
    </row>
    <row r="9" spans="1:8" ht="26.4" x14ac:dyDescent="0.3">
      <c r="A9" s="11">
        <v>8</v>
      </c>
      <c r="B9" s="11"/>
      <c r="C9" s="11" t="s">
        <v>14</v>
      </c>
      <c r="D9" s="8"/>
      <c r="E9" s="9"/>
      <c r="F9" s="9"/>
      <c r="G9" s="9"/>
      <c r="H9" s="9"/>
    </row>
    <row r="10" spans="1:8" x14ac:dyDescent="0.3">
      <c r="A10" s="11"/>
      <c r="B10" s="15">
        <v>84</v>
      </c>
      <c r="C10" s="15" t="s">
        <v>21</v>
      </c>
      <c r="D10" s="8"/>
      <c r="E10" s="9"/>
      <c r="F10" s="9"/>
      <c r="G10" s="9"/>
      <c r="H10" s="9"/>
    </row>
    <row r="11" spans="1:8" x14ac:dyDescent="0.3">
      <c r="A11" s="11"/>
      <c r="B11" s="15"/>
      <c r="C11" s="40"/>
      <c r="D11" s="8"/>
      <c r="E11" s="9"/>
      <c r="F11" s="9"/>
      <c r="G11" s="9"/>
      <c r="H11" s="9"/>
    </row>
    <row r="12" spans="1:8" x14ac:dyDescent="0.3">
      <c r="A12" s="11"/>
      <c r="B12" s="15"/>
      <c r="C12" s="36" t="s">
        <v>60</v>
      </c>
      <c r="D12" s="8"/>
      <c r="E12" s="9"/>
      <c r="F12" s="9"/>
      <c r="G12" s="9"/>
      <c r="H12" s="9"/>
    </row>
    <row r="13" spans="1:8" ht="26.4" x14ac:dyDescent="0.3">
      <c r="A13" s="14">
        <v>5</v>
      </c>
      <c r="B13" s="14"/>
      <c r="C13" s="24" t="s">
        <v>15</v>
      </c>
      <c r="D13" s="8"/>
      <c r="E13" s="9"/>
      <c r="F13" s="9"/>
      <c r="G13" s="9"/>
      <c r="H13" s="9"/>
    </row>
    <row r="14" spans="1:8" ht="26.4" x14ac:dyDescent="0.3">
      <c r="A14" s="15"/>
      <c r="B14" s="15">
        <v>54</v>
      </c>
      <c r="C14" s="25" t="s">
        <v>22</v>
      </c>
      <c r="D14" s="8"/>
      <c r="E14" s="9"/>
      <c r="F14" s="9"/>
      <c r="G14" s="9"/>
      <c r="H14" s="10"/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workbookViewId="0">
      <selection sqref="A1:F1"/>
    </sheetView>
  </sheetViews>
  <sheetFormatPr defaultRowHeight="14.4" x14ac:dyDescent="0.3"/>
  <cols>
    <col min="1" max="6" width="25.33203125" customWidth="1"/>
  </cols>
  <sheetData>
    <row r="1" spans="1:6" ht="42" customHeight="1" x14ac:dyDescent="0.3">
      <c r="A1" s="83" t="s">
        <v>107</v>
      </c>
      <c r="B1" s="83"/>
      <c r="C1" s="83"/>
      <c r="D1" s="83"/>
      <c r="E1" s="83"/>
      <c r="F1" s="83"/>
    </row>
    <row r="2" spans="1:6" ht="18" customHeight="1" x14ac:dyDescent="0.3">
      <c r="A2" s="4"/>
      <c r="B2" s="4"/>
      <c r="C2" s="4"/>
      <c r="D2" s="4"/>
      <c r="E2" s="4"/>
      <c r="F2" s="4"/>
    </row>
    <row r="3" spans="1:6" ht="15.75" customHeight="1" x14ac:dyDescent="0.3">
      <c r="A3" s="83" t="s">
        <v>17</v>
      </c>
      <c r="B3" s="83"/>
      <c r="C3" s="83"/>
      <c r="D3" s="83"/>
      <c r="E3" s="83"/>
      <c r="F3" s="83"/>
    </row>
    <row r="4" spans="1:6" ht="17.399999999999999" x14ac:dyDescent="0.3">
      <c r="A4" s="4"/>
      <c r="B4" s="4"/>
      <c r="C4" s="4"/>
      <c r="D4" s="4"/>
      <c r="E4" s="5"/>
      <c r="F4" s="5"/>
    </row>
    <row r="5" spans="1:6" ht="18" customHeight="1" x14ac:dyDescent="0.3">
      <c r="A5" s="83" t="s">
        <v>56</v>
      </c>
      <c r="B5" s="83"/>
      <c r="C5" s="83"/>
      <c r="D5" s="83"/>
      <c r="E5" s="83"/>
      <c r="F5" s="83"/>
    </row>
    <row r="6" spans="1:6" ht="17.399999999999999" x14ac:dyDescent="0.3">
      <c r="A6" s="4"/>
      <c r="B6" s="4"/>
      <c r="C6" s="4"/>
      <c r="D6" s="4"/>
      <c r="E6" s="5"/>
      <c r="F6" s="5"/>
    </row>
    <row r="7" spans="1:6" ht="26.4" x14ac:dyDescent="0.3">
      <c r="A7" s="19" t="s">
        <v>48</v>
      </c>
      <c r="B7" s="19" t="s">
        <v>31</v>
      </c>
      <c r="C7" s="20" t="s">
        <v>32</v>
      </c>
      <c r="D7" s="20" t="s">
        <v>29</v>
      </c>
      <c r="E7" s="20" t="s">
        <v>25</v>
      </c>
      <c r="F7" s="20" t="s">
        <v>30</v>
      </c>
    </row>
    <row r="8" spans="1:6" x14ac:dyDescent="0.3">
      <c r="A8" s="11" t="s">
        <v>57</v>
      </c>
      <c r="B8" s="8"/>
      <c r="C8" s="9"/>
      <c r="D8" s="9"/>
      <c r="E8" s="9"/>
      <c r="F8" s="9"/>
    </row>
    <row r="9" spans="1:6" ht="26.4" x14ac:dyDescent="0.3">
      <c r="A9" s="11" t="s">
        <v>58</v>
      </c>
      <c r="B9" s="8"/>
      <c r="C9" s="9"/>
      <c r="D9" s="9"/>
      <c r="E9" s="9"/>
      <c r="F9" s="9"/>
    </row>
    <row r="10" spans="1:6" ht="26.4" x14ac:dyDescent="0.3">
      <c r="A10" s="17" t="s">
        <v>59</v>
      </c>
      <c r="B10" s="8"/>
      <c r="C10" s="9"/>
      <c r="D10" s="9"/>
      <c r="E10" s="9"/>
      <c r="F10" s="9"/>
    </row>
    <row r="11" spans="1:6" x14ac:dyDescent="0.3">
      <c r="A11" s="17"/>
      <c r="B11" s="8"/>
      <c r="C11" s="9"/>
      <c r="D11" s="9"/>
      <c r="E11" s="9"/>
      <c r="F11" s="9"/>
    </row>
    <row r="12" spans="1:6" x14ac:dyDescent="0.3">
      <c r="A12" s="11" t="s">
        <v>60</v>
      </c>
      <c r="B12" s="8"/>
      <c r="C12" s="9"/>
      <c r="D12" s="9"/>
      <c r="E12" s="9"/>
      <c r="F12" s="9"/>
    </row>
    <row r="13" spans="1:6" x14ac:dyDescent="0.3">
      <c r="A13" s="24" t="s">
        <v>51</v>
      </c>
      <c r="B13" s="8"/>
      <c r="C13" s="9"/>
      <c r="D13" s="9"/>
      <c r="E13" s="9"/>
      <c r="F13" s="9"/>
    </row>
    <row r="14" spans="1:6" x14ac:dyDescent="0.3">
      <c r="A14" s="13" t="s">
        <v>52</v>
      </c>
      <c r="B14" s="8"/>
      <c r="C14" s="9"/>
      <c r="D14" s="9"/>
      <c r="E14" s="9"/>
      <c r="F14" s="10"/>
    </row>
    <row r="15" spans="1:6" x14ac:dyDescent="0.3">
      <c r="A15" s="24" t="s">
        <v>53</v>
      </c>
      <c r="B15" s="8"/>
      <c r="C15" s="9"/>
      <c r="D15" s="9"/>
      <c r="E15" s="9"/>
      <c r="F15" s="10"/>
    </row>
    <row r="16" spans="1:6" x14ac:dyDescent="0.3">
      <c r="A16" s="13" t="s">
        <v>54</v>
      </c>
      <c r="B16" s="8"/>
      <c r="C16" s="9"/>
      <c r="D16" s="9"/>
      <c r="E16" s="9"/>
      <c r="F16" s="10"/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workbookViewId="0">
      <selection activeCell="E30" sqref="E30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3" width="8.6640625" customWidth="1"/>
    <col min="4" max="4" width="30" customWidth="1"/>
    <col min="5" max="9" width="25.33203125" customWidth="1"/>
  </cols>
  <sheetData>
    <row r="1" spans="1:9" ht="42" customHeight="1" x14ac:dyDescent="0.3">
      <c r="A1" s="83" t="s">
        <v>107</v>
      </c>
      <c r="B1" s="83"/>
      <c r="C1" s="83"/>
      <c r="D1" s="83"/>
      <c r="E1" s="83"/>
      <c r="F1" s="83"/>
      <c r="G1" s="83"/>
      <c r="H1" s="83"/>
      <c r="I1" s="83"/>
    </row>
    <row r="2" spans="1:9" ht="17.399999999999999" x14ac:dyDescent="0.3">
      <c r="A2" s="4"/>
      <c r="B2" s="4"/>
      <c r="C2" s="4"/>
      <c r="D2" s="4"/>
      <c r="E2" s="4"/>
      <c r="F2" s="4"/>
      <c r="G2" s="4"/>
      <c r="H2" s="5"/>
      <c r="I2" s="5"/>
    </row>
    <row r="3" spans="1:9" ht="18" customHeight="1" x14ac:dyDescent="0.3">
      <c r="A3" s="83" t="s">
        <v>16</v>
      </c>
      <c r="B3" s="85"/>
      <c r="C3" s="85"/>
      <c r="D3" s="85"/>
      <c r="E3" s="85"/>
      <c r="F3" s="85"/>
      <c r="G3" s="85"/>
      <c r="H3" s="85"/>
      <c r="I3" s="85"/>
    </row>
    <row r="4" spans="1:9" ht="17.399999999999999" x14ac:dyDescent="0.3">
      <c r="A4" s="4"/>
      <c r="B4" s="4"/>
      <c r="C4" s="4"/>
      <c r="D4" s="4"/>
      <c r="E4" s="4"/>
      <c r="F4" s="4"/>
      <c r="G4" s="4"/>
      <c r="H4" s="5"/>
      <c r="I4" s="5"/>
    </row>
    <row r="5" spans="1:9" ht="26.4" x14ac:dyDescent="0.3">
      <c r="A5" s="116" t="s">
        <v>18</v>
      </c>
      <c r="B5" s="117"/>
      <c r="C5" s="118"/>
      <c r="D5" s="19" t="s">
        <v>19</v>
      </c>
      <c r="E5" s="19" t="s">
        <v>31</v>
      </c>
      <c r="F5" s="20" t="s">
        <v>32</v>
      </c>
      <c r="G5" s="20" t="s">
        <v>29</v>
      </c>
      <c r="H5" s="20" t="s">
        <v>25</v>
      </c>
      <c r="I5" s="20" t="s">
        <v>30</v>
      </c>
    </row>
    <row r="6" spans="1:9" s="76" customFormat="1" ht="26.4" x14ac:dyDescent="0.3">
      <c r="A6" s="113" t="s">
        <v>98</v>
      </c>
      <c r="B6" s="114"/>
      <c r="C6" s="115"/>
      <c r="D6" s="73" t="s">
        <v>95</v>
      </c>
      <c r="E6" s="60">
        <f>E7+E20+E26</f>
        <v>2019344</v>
      </c>
      <c r="F6" s="60">
        <f>F7+F20+F26</f>
        <v>1973087</v>
      </c>
      <c r="G6" s="60">
        <f>G7+G20+G26</f>
        <v>2175629</v>
      </c>
      <c r="H6" s="60">
        <f t="shared" ref="H6:I6" si="0">H7+H20+H26</f>
        <v>2284410</v>
      </c>
      <c r="I6" s="60">
        <f t="shared" si="0"/>
        <v>2398630</v>
      </c>
    </row>
    <row r="7" spans="1:9" s="76" customFormat="1" ht="26.4" x14ac:dyDescent="0.3">
      <c r="A7" s="113" t="s">
        <v>97</v>
      </c>
      <c r="B7" s="114"/>
      <c r="C7" s="115"/>
      <c r="D7" s="73" t="s">
        <v>96</v>
      </c>
      <c r="E7" s="60">
        <f>E8+E14+E17</f>
        <v>2013886</v>
      </c>
      <c r="F7" s="60">
        <f>F8+F14+F17</f>
        <v>1964387</v>
      </c>
      <c r="G7" s="60">
        <f>G8+G14</f>
        <v>2166321</v>
      </c>
      <c r="H7" s="60">
        <f t="shared" ref="H7:I7" si="1">H8+H14</f>
        <v>2274637</v>
      </c>
      <c r="I7" s="60">
        <f t="shared" si="1"/>
        <v>2388368</v>
      </c>
    </row>
    <row r="8" spans="1:9" s="76" customFormat="1" x14ac:dyDescent="0.3">
      <c r="A8" s="104" t="s">
        <v>101</v>
      </c>
      <c r="B8" s="105"/>
      <c r="C8" s="106"/>
      <c r="D8" s="80" t="s">
        <v>71</v>
      </c>
      <c r="E8" s="60">
        <f>SUM(E9)</f>
        <v>1988902</v>
      </c>
      <c r="F8" s="60">
        <f>SUM(F9)</f>
        <v>1940701</v>
      </c>
      <c r="G8" s="60">
        <f>G9</f>
        <v>2142738</v>
      </c>
      <c r="H8" s="60">
        <f t="shared" ref="H8:I8" si="2">H9</f>
        <v>2249875</v>
      </c>
      <c r="I8" s="60">
        <f t="shared" si="2"/>
        <v>2362368</v>
      </c>
    </row>
    <row r="9" spans="1:9" s="79" customFormat="1" x14ac:dyDescent="0.3">
      <c r="A9" s="107">
        <v>3</v>
      </c>
      <c r="B9" s="108"/>
      <c r="C9" s="109"/>
      <c r="D9" s="69" t="s">
        <v>9</v>
      </c>
      <c r="E9" s="9">
        <f>SUM(E10:E13)</f>
        <v>1988902</v>
      </c>
      <c r="F9" s="9">
        <f>SUM(F10:F13)</f>
        <v>1940701</v>
      </c>
      <c r="G9" s="9">
        <f>SUM(G10:G12)</f>
        <v>2142738</v>
      </c>
      <c r="H9" s="9">
        <f>SUM(H10:H12)</f>
        <v>2249875</v>
      </c>
      <c r="I9" s="9">
        <f>SUM(I10:I12)</f>
        <v>2362368</v>
      </c>
    </row>
    <row r="10" spans="1:9" x14ac:dyDescent="0.3">
      <c r="A10" s="110">
        <v>31</v>
      </c>
      <c r="B10" s="111"/>
      <c r="C10" s="112"/>
      <c r="D10" s="26" t="s">
        <v>10</v>
      </c>
      <c r="E10" s="121">
        <v>1773990</v>
      </c>
      <c r="F10" s="9">
        <v>1761860</v>
      </c>
      <c r="G10" s="9">
        <v>1984539</v>
      </c>
      <c r="H10" s="9">
        <v>2083767</v>
      </c>
      <c r="I10" s="9">
        <v>2187953</v>
      </c>
    </row>
    <row r="11" spans="1:9" x14ac:dyDescent="0.3">
      <c r="A11" s="110">
        <v>32</v>
      </c>
      <c r="B11" s="111"/>
      <c r="C11" s="112"/>
      <c r="D11" s="26" t="s">
        <v>20</v>
      </c>
      <c r="E11" s="9">
        <v>198305</v>
      </c>
      <c r="F11" s="9">
        <v>177735</v>
      </c>
      <c r="G11" s="9">
        <v>157452</v>
      </c>
      <c r="H11" s="9">
        <v>165324</v>
      </c>
      <c r="I11" s="9">
        <v>173591</v>
      </c>
    </row>
    <row r="12" spans="1:9" x14ac:dyDescent="0.3">
      <c r="A12" s="63">
        <v>34</v>
      </c>
      <c r="B12" s="64"/>
      <c r="C12" s="65"/>
      <c r="D12" s="62" t="s">
        <v>78</v>
      </c>
      <c r="E12" s="121">
        <v>15403</v>
      </c>
      <c r="F12" s="9">
        <v>660</v>
      </c>
      <c r="G12" s="9">
        <v>747</v>
      </c>
      <c r="H12" s="9">
        <v>784</v>
      </c>
      <c r="I12" s="9">
        <v>824</v>
      </c>
    </row>
    <row r="13" spans="1:9" ht="26.4" x14ac:dyDescent="0.3">
      <c r="A13" s="70">
        <v>36</v>
      </c>
      <c r="B13" s="71"/>
      <c r="C13" s="72"/>
      <c r="D13" s="66" t="s">
        <v>82</v>
      </c>
      <c r="E13" s="121">
        <v>1204</v>
      </c>
      <c r="F13" s="121">
        <v>446</v>
      </c>
      <c r="G13" s="9">
        <v>0</v>
      </c>
      <c r="H13" s="9">
        <v>0</v>
      </c>
      <c r="I13" s="9">
        <v>0</v>
      </c>
    </row>
    <row r="14" spans="1:9" s="76" customFormat="1" x14ac:dyDescent="0.3">
      <c r="A14" s="104" t="s">
        <v>92</v>
      </c>
      <c r="B14" s="105"/>
      <c r="C14" s="106"/>
      <c r="D14" s="80" t="s">
        <v>73</v>
      </c>
      <c r="E14" s="60">
        <f>SUM(E15)</f>
        <v>24254</v>
      </c>
      <c r="F14" s="60">
        <f>SUM(F15)</f>
        <v>23022</v>
      </c>
      <c r="G14" s="60">
        <f>SUM(G15)</f>
        <v>23583</v>
      </c>
      <c r="H14" s="60">
        <f t="shared" ref="H14:I15" si="3">SUM(H15)</f>
        <v>24762</v>
      </c>
      <c r="I14" s="60">
        <f t="shared" si="3"/>
        <v>26000</v>
      </c>
    </row>
    <row r="15" spans="1:9" x14ac:dyDescent="0.3">
      <c r="A15" s="68">
        <v>3</v>
      </c>
      <c r="B15" s="71"/>
      <c r="C15" s="72"/>
      <c r="D15" s="69" t="s">
        <v>9</v>
      </c>
      <c r="E15" s="9">
        <f>SUM(E16)</f>
        <v>24254</v>
      </c>
      <c r="F15" s="9">
        <f>SUM(F16)</f>
        <v>23022</v>
      </c>
      <c r="G15" s="9">
        <f>SUM(G16)</f>
        <v>23583</v>
      </c>
      <c r="H15" s="9">
        <f t="shared" si="3"/>
        <v>24762</v>
      </c>
      <c r="I15" s="9">
        <f t="shared" si="3"/>
        <v>26000</v>
      </c>
    </row>
    <row r="16" spans="1:9" x14ac:dyDescent="0.3">
      <c r="A16" s="70">
        <v>32</v>
      </c>
      <c r="B16" s="71"/>
      <c r="C16" s="72"/>
      <c r="D16" s="69" t="s">
        <v>20</v>
      </c>
      <c r="E16" s="121">
        <v>24254</v>
      </c>
      <c r="F16" s="121">
        <v>23022</v>
      </c>
      <c r="G16" s="9">
        <v>23583</v>
      </c>
      <c r="H16" s="9">
        <v>24762</v>
      </c>
      <c r="I16" s="9">
        <v>26000</v>
      </c>
    </row>
    <row r="17" spans="1:9" s="76" customFormat="1" x14ac:dyDescent="0.3">
      <c r="A17" s="104" t="s">
        <v>102</v>
      </c>
      <c r="B17" s="105"/>
      <c r="C17" s="106"/>
      <c r="D17" s="80" t="s">
        <v>75</v>
      </c>
      <c r="E17" s="60">
        <f>SUM(E18)</f>
        <v>730</v>
      </c>
      <c r="F17" s="60">
        <f>SUM(F18)</f>
        <v>664</v>
      </c>
      <c r="G17" s="60"/>
      <c r="H17" s="60"/>
      <c r="I17" s="60"/>
    </row>
    <row r="18" spans="1:9" x14ac:dyDescent="0.3">
      <c r="A18" s="68">
        <v>3</v>
      </c>
      <c r="B18" s="71"/>
      <c r="C18" s="72"/>
      <c r="D18" s="69" t="s">
        <v>9</v>
      </c>
      <c r="E18" s="9">
        <f>SUM(E19)</f>
        <v>730</v>
      </c>
      <c r="F18" s="9">
        <f>SUM(F19)</f>
        <v>664</v>
      </c>
      <c r="G18" s="9"/>
      <c r="H18" s="9"/>
      <c r="I18" s="9"/>
    </row>
    <row r="19" spans="1:9" x14ac:dyDescent="0.3">
      <c r="A19" s="70">
        <v>32</v>
      </c>
      <c r="B19" s="71"/>
      <c r="C19" s="72"/>
      <c r="D19" s="69" t="s">
        <v>20</v>
      </c>
      <c r="E19" s="121">
        <v>730</v>
      </c>
      <c r="F19" s="121">
        <v>664</v>
      </c>
      <c r="G19" s="9"/>
      <c r="H19" s="9"/>
      <c r="I19" s="9"/>
    </row>
    <row r="20" spans="1:9" s="76" customFormat="1" x14ac:dyDescent="0.3">
      <c r="A20" s="113" t="s">
        <v>97</v>
      </c>
      <c r="B20" s="114"/>
      <c r="C20" s="115"/>
      <c r="D20" s="73" t="s">
        <v>93</v>
      </c>
      <c r="E20" s="60">
        <f>SUM(E21)</f>
        <v>2818</v>
      </c>
      <c r="F20" s="60">
        <f>SUM(F21)</f>
        <v>2200</v>
      </c>
      <c r="G20" s="60">
        <f>SUM(G21)</f>
        <v>2267</v>
      </c>
      <c r="H20" s="60">
        <f t="shared" ref="H20:I21" si="4">SUM(H21)</f>
        <v>2380</v>
      </c>
      <c r="I20" s="60">
        <f t="shared" si="4"/>
        <v>2499</v>
      </c>
    </row>
    <row r="21" spans="1:9" s="76" customFormat="1" x14ac:dyDescent="0.3">
      <c r="A21" s="104" t="s">
        <v>92</v>
      </c>
      <c r="B21" s="105"/>
      <c r="C21" s="106"/>
      <c r="D21" s="80" t="s">
        <v>73</v>
      </c>
      <c r="E21" s="60">
        <f>SUM(E22)</f>
        <v>2818</v>
      </c>
      <c r="F21" s="60">
        <f>SUM(F22)</f>
        <v>2200</v>
      </c>
      <c r="G21" s="60">
        <f>SUM(G22)</f>
        <v>2267</v>
      </c>
      <c r="H21" s="60">
        <f t="shared" si="4"/>
        <v>2380</v>
      </c>
      <c r="I21" s="60">
        <f t="shared" si="4"/>
        <v>2499</v>
      </c>
    </row>
    <row r="22" spans="1:9" s="79" customFormat="1" x14ac:dyDescent="0.3">
      <c r="A22" s="107">
        <v>3</v>
      </c>
      <c r="B22" s="108"/>
      <c r="C22" s="109"/>
      <c r="D22" s="69" t="s">
        <v>9</v>
      </c>
      <c r="E22" s="9">
        <f>SUM(E23:E24)</f>
        <v>2818</v>
      </c>
      <c r="F22" s="9">
        <f>SUM(F23:F24)</f>
        <v>2200</v>
      </c>
      <c r="G22" s="9">
        <f>SUM(G23:G24)</f>
        <v>2267</v>
      </c>
      <c r="H22" s="9">
        <f t="shared" ref="H22:I22" si="5">SUM(H23:H24)</f>
        <v>2380</v>
      </c>
      <c r="I22" s="9">
        <f t="shared" si="5"/>
        <v>2499</v>
      </c>
    </row>
    <row r="23" spans="1:9" x14ac:dyDescent="0.3">
      <c r="A23" s="110">
        <v>31</v>
      </c>
      <c r="B23" s="111"/>
      <c r="C23" s="112"/>
      <c r="D23" s="62" t="s">
        <v>10</v>
      </c>
      <c r="E23" s="9"/>
      <c r="F23" s="9"/>
      <c r="G23" s="9"/>
      <c r="H23" s="9"/>
      <c r="I23" s="9"/>
    </row>
    <row r="24" spans="1:9" x14ac:dyDescent="0.3">
      <c r="A24" s="110">
        <v>32</v>
      </c>
      <c r="B24" s="111"/>
      <c r="C24" s="112"/>
      <c r="D24" s="62" t="s">
        <v>20</v>
      </c>
      <c r="E24" s="121">
        <v>2818</v>
      </c>
      <c r="F24" s="9">
        <v>2200</v>
      </c>
      <c r="G24" s="9">
        <v>2267</v>
      </c>
      <c r="H24" s="9">
        <v>2380</v>
      </c>
      <c r="I24" s="9">
        <v>2499</v>
      </c>
    </row>
    <row r="25" spans="1:9" x14ac:dyDescent="0.3">
      <c r="A25" s="70"/>
      <c r="B25" s="71"/>
      <c r="C25" s="72"/>
      <c r="D25" s="69"/>
      <c r="E25" s="9"/>
      <c r="F25" s="9"/>
      <c r="G25" s="9"/>
      <c r="H25" s="9"/>
      <c r="I25" s="9"/>
    </row>
    <row r="26" spans="1:9" s="76" customFormat="1" x14ac:dyDescent="0.3">
      <c r="A26" s="113" t="s">
        <v>97</v>
      </c>
      <c r="B26" s="114"/>
      <c r="C26" s="115"/>
      <c r="D26" s="73" t="s">
        <v>94</v>
      </c>
      <c r="E26" s="60">
        <f>SUM(E27)</f>
        <v>2640</v>
      </c>
      <c r="F26" s="60">
        <f>SUM(F27)</f>
        <v>6500</v>
      </c>
      <c r="G26" s="60">
        <f>SUM(G27)</f>
        <v>7041</v>
      </c>
      <c r="H26" s="60">
        <f t="shared" ref="H26:I27" si="6">SUM(H27)</f>
        <v>7393</v>
      </c>
      <c r="I26" s="60">
        <f t="shared" si="6"/>
        <v>7763</v>
      </c>
    </row>
    <row r="27" spans="1:9" s="76" customFormat="1" x14ac:dyDescent="0.3">
      <c r="A27" s="104" t="s">
        <v>101</v>
      </c>
      <c r="B27" s="105"/>
      <c r="C27" s="106"/>
      <c r="D27" s="80" t="s">
        <v>71</v>
      </c>
      <c r="E27" s="60">
        <f>SUM(E28)</f>
        <v>2640</v>
      </c>
      <c r="F27" s="60">
        <f>SUM(F28)</f>
        <v>6500</v>
      </c>
      <c r="G27" s="60">
        <f>SUM(G28)</f>
        <v>7041</v>
      </c>
      <c r="H27" s="60">
        <f t="shared" si="6"/>
        <v>7393</v>
      </c>
      <c r="I27" s="60">
        <f t="shared" si="6"/>
        <v>7763</v>
      </c>
    </row>
    <row r="28" spans="1:9" x14ac:dyDescent="0.3">
      <c r="A28" s="107">
        <v>3</v>
      </c>
      <c r="B28" s="108"/>
      <c r="C28" s="109"/>
      <c r="D28" s="62" t="s">
        <v>9</v>
      </c>
      <c r="E28" s="9">
        <f>SUM(E29:E30)</f>
        <v>2640</v>
      </c>
      <c r="F28" s="9">
        <v>6500</v>
      </c>
      <c r="G28" s="9">
        <f>SUM(G29:G29)</f>
        <v>7041</v>
      </c>
      <c r="H28" s="9">
        <f t="shared" ref="H28:I28" si="7">SUM(H29:H29)</f>
        <v>7393</v>
      </c>
      <c r="I28" s="9">
        <f t="shared" si="7"/>
        <v>7763</v>
      </c>
    </row>
    <row r="29" spans="1:9" x14ac:dyDescent="0.3">
      <c r="A29" s="110">
        <v>31</v>
      </c>
      <c r="B29" s="111"/>
      <c r="C29" s="112"/>
      <c r="D29" s="62" t="s">
        <v>10</v>
      </c>
      <c r="E29" s="121">
        <v>2365</v>
      </c>
      <c r="F29" s="9">
        <v>6500</v>
      </c>
      <c r="G29" s="9">
        <v>7041</v>
      </c>
      <c r="H29" s="9">
        <v>7393</v>
      </c>
      <c r="I29" s="9">
        <v>7763</v>
      </c>
    </row>
    <row r="30" spans="1:9" x14ac:dyDescent="0.3">
      <c r="A30" s="70">
        <v>32</v>
      </c>
      <c r="B30" s="71"/>
      <c r="C30" s="72"/>
      <c r="D30" s="69" t="s">
        <v>104</v>
      </c>
      <c r="E30" s="121">
        <v>275</v>
      </c>
      <c r="F30" s="9"/>
      <c r="G30" s="9"/>
      <c r="H30" s="9"/>
      <c r="I30" s="9"/>
    </row>
    <row r="31" spans="1:9" s="76" customFormat="1" ht="28.8" customHeight="1" x14ac:dyDescent="0.3">
      <c r="A31" s="113" t="s">
        <v>100</v>
      </c>
      <c r="B31" s="114"/>
      <c r="C31" s="115"/>
      <c r="D31" s="77" t="s">
        <v>99</v>
      </c>
      <c r="E31" s="60">
        <f>E32+E38</f>
        <v>22246</v>
      </c>
      <c r="F31" s="60">
        <f>F32+F35</f>
        <v>1991</v>
      </c>
      <c r="G31" s="60">
        <f>G32+G35</f>
        <v>4660</v>
      </c>
      <c r="H31" s="60">
        <f t="shared" ref="H31:I31" si="8">H32+H35</f>
        <v>4895</v>
      </c>
      <c r="I31" s="60">
        <f t="shared" si="8"/>
        <v>5139</v>
      </c>
    </row>
    <row r="32" spans="1:9" s="76" customFormat="1" ht="15" customHeight="1" x14ac:dyDescent="0.3">
      <c r="A32" s="104" t="s">
        <v>101</v>
      </c>
      <c r="B32" s="105"/>
      <c r="C32" s="106"/>
      <c r="D32" s="80" t="s">
        <v>71</v>
      </c>
      <c r="E32" s="60">
        <f>SUM(E33)</f>
        <v>11499</v>
      </c>
      <c r="F32" s="60">
        <f>SUM(F33)</f>
        <v>1991</v>
      </c>
      <c r="G32" s="60">
        <f>SUM(G33)</f>
        <v>700</v>
      </c>
      <c r="H32" s="60">
        <f t="shared" ref="H32:I33" si="9">SUM(H33)</f>
        <v>735</v>
      </c>
      <c r="I32" s="60">
        <f t="shared" si="9"/>
        <v>772</v>
      </c>
    </row>
    <row r="33" spans="1:9" ht="26.4" x14ac:dyDescent="0.3">
      <c r="A33" s="107">
        <v>4</v>
      </c>
      <c r="B33" s="108"/>
      <c r="C33" s="109"/>
      <c r="D33" s="26" t="s">
        <v>11</v>
      </c>
      <c r="E33" s="9">
        <f>SUM(E34)</f>
        <v>11499</v>
      </c>
      <c r="F33" s="9">
        <f>SUM(F34)</f>
        <v>1991</v>
      </c>
      <c r="G33" s="9">
        <f>SUM(G34)</f>
        <v>700</v>
      </c>
      <c r="H33" s="9">
        <f t="shared" si="9"/>
        <v>735</v>
      </c>
      <c r="I33" s="9">
        <f t="shared" si="9"/>
        <v>772</v>
      </c>
    </row>
    <row r="34" spans="1:9" ht="26.4" x14ac:dyDescent="0.3">
      <c r="A34" s="110">
        <v>42</v>
      </c>
      <c r="B34" s="111"/>
      <c r="C34" s="112"/>
      <c r="D34" s="26" t="s">
        <v>27</v>
      </c>
      <c r="E34" s="9">
        <v>11499</v>
      </c>
      <c r="F34" s="9">
        <v>1991</v>
      </c>
      <c r="G34" s="9">
        <v>700</v>
      </c>
      <c r="H34" s="9">
        <v>735</v>
      </c>
      <c r="I34" s="9">
        <v>772</v>
      </c>
    </row>
    <row r="35" spans="1:9" s="76" customFormat="1" x14ac:dyDescent="0.3">
      <c r="A35" s="104" t="s">
        <v>92</v>
      </c>
      <c r="B35" s="105"/>
      <c r="C35" s="106"/>
      <c r="D35" s="80" t="s">
        <v>73</v>
      </c>
      <c r="E35" s="60"/>
      <c r="F35" s="60">
        <f>SUM(F36)</f>
        <v>0</v>
      </c>
      <c r="G35" s="60">
        <f>SUM(G36)</f>
        <v>3960</v>
      </c>
      <c r="H35" s="60">
        <f t="shared" ref="H35:I36" si="10">SUM(H36)</f>
        <v>4160</v>
      </c>
      <c r="I35" s="60">
        <f t="shared" si="10"/>
        <v>4367</v>
      </c>
    </row>
    <row r="36" spans="1:9" ht="26.4" x14ac:dyDescent="0.3">
      <c r="A36" s="107">
        <v>4</v>
      </c>
      <c r="B36" s="108"/>
      <c r="C36" s="109"/>
      <c r="D36" s="69" t="s">
        <v>11</v>
      </c>
      <c r="E36" s="9"/>
      <c r="F36" s="9">
        <f>SUM(F37)</f>
        <v>0</v>
      </c>
      <c r="G36" s="9">
        <f>SUM(G37)</f>
        <v>3960</v>
      </c>
      <c r="H36" s="9">
        <f>SUM(H37)</f>
        <v>4160</v>
      </c>
      <c r="I36" s="9">
        <f t="shared" si="10"/>
        <v>4367</v>
      </c>
    </row>
    <row r="37" spans="1:9" ht="26.4" x14ac:dyDescent="0.3">
      <c r="A37" s="110">
        <v>42</v>
      </c>
      <c r="B37" s="111"/>
      <c r="C37" s="112"/>
      <c r="D37" s="69" t="s">
        <v>27</v>
      </c>
      <c r="E37" s="9"/>
      <c r="F37" s="9">
        <v>0</v>
      </c>
      <c r="G37" s="9">
        <v>3960</v>
      </c>
      <c r="H37" s="9">
        <v>4160</v>
      </c>
      <c r="I37" s="9">
        <v>4367</v>
      </c>
    </row>
    <row r="38" spans="1:9" x14ac:dyDescent="0.3">
      <c r="A38" s="110"/>
      <c r="B38" s="111"/>
      <c r="C38" s="112"/>
      <c r="D38" s="78" t="s">
        <v>103</v>
      </c>
      <c r="E38" s="9">
        <v>10747</v>
      </c>
      <c r="F38" s="9">
        <v>0</v>
      </c>
      <c r="G38" s="9">
        <v>3960</v>
      </c>
      <c r="H38" s="9">
        <v>4160</v>
      </c>
      <c r="I38" s="9">
        <v>4367</v>
      </c>
    </row>
  </sheetData>
  <mergeCells count="28">
    <mergeCell ref="A38:C38"/>
    <mergeCell ref="A29:C29"/>
    <mergeCell ref="A6:C6"/>
    <mergeCell ref="A7:C7"/>
    <mergeCell ref="A1:I1"/>
    <mergeCell ref="A3:I3"/>
    <mergeCell ref="A5:C5"/>
    <mergeCell ref="A8:C8"/>
    <mergeCell ref="A9:C9"/>
    <mergeCell ref="A11:C11"/>
    <mergeCell ref="A10:C10"/>
    <mergeCell ref="A14:C14"/>
    <mergeCell ref="A35:C35"/>
    <mergeCell ref="A36:C36"/>
    <mergeCell ref="A37:C37"/>
    <mergeCell ref="A17:C17"/>
    <mergeCell ref="A33:C33"/>
    <mergeCell ref="A34:C34"/>
    <mergeCell ref="A31:C31"/>
    <mergeCell ref="A32:C32"/>
    <mergeCell ref="A20:C20"/>
    <mergeCell ref="A21:C21"/>
    <mergeCell ref="A22:C22"/>
    <mergeCell ref="A23:C23"/>
    <mergeCell ref="A24:C24"/>
    <mergeCell ref="A26:C26"/>
    <mergeCell ref="A27:C27"/>
    <mergeCell ref="A28:C28"/>
  </mergeCells>
  <pageMargins left="0.7" right="0.7" top="0.75" bottom="0.75" header="0.3" footer="0.3"/>
  <pageSetup paperSize="9" scale="7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  <vt:lpstr>List2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Korisnik</cp:lastModifiedBy>
  <cp:lastPrinted>2023-09-07T12:06:01Z</cp:lastPrinted>
  <dcterms:created xsi:type="dcterms:W3CDTF">2022-08-12T12:51:27Z</dcterms:created>
  <dcterms:modified xsi:type="dcterms:W3CDTF">2023-10-09T00:36:53Z</dcterms:modified>
</cp:coreProperties>
</file>